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YolandeEriksen\Desktop\XLMD1\Chapter 2\"/>
    </mc:Choice>
  </mc:AlternateContent>
  <xr:revisionPtr revIDLastSave="0" documentId="13_ncr:1_{1E7B12A2-B607-455C-B920-0A64ADB5EB96}" xr6:coauthVersionLast="47" xr6:coauthVersionMax="47" xr10:uidLastSave="{00000000-0000-0000-0000-000000000000}"/>
  <bookViews>
    <workbookView xWindow="-120" yWindow="-120" windowWidth="29040" windowHeight="15720" xr2:uid="{00000000-000D-0000-FFFF-FFFF00000000}"/>
  </bookViews>
  <sheets>
    <sheet name="Sheet1" sheetId="1" r:id="rId1"/>
    <sheet name="by Colour" sheetId="4" r:id="rId2"/>
  </sheets>
  <definedNames>
    <definedName name="_xlnm._FilterDatabase" localSheetId="1" hidden="1">'by Colour'!$B$7:$I$71</definedName>
    <definedName name="_xlnm._FilterDatabase" localSheetId="0" hidden="1">Sheet1!$B$7:$I$74</definedName>
    <definedName name="Slicer_Month">#N/A</definedName>
    <definedName name="Slicer_Type">#N/A</definedName>
    <definedName name="Slicer_Year">#N/A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3"/>
        <x14:slicerCache r:id="rId4"/>
        <x14:slicerCache r:id="rId5"/>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1" l="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I74" i="1" l="1"/>
  <c r="J74" i="1" s="1"/>
  <c r="G74" i="1"/>
  <c r="I73" i="1"/>
  <c r="J73" i="1" s="1"/>
  <c r="G73" i="1"/>
  <c r="I72" i="1"/>
  <c r="J72" i="1" s="1"/>
  <c r="G72" i="1"/>
  <c r="I71" i="4"/>
  <c r="F71" i="4"/>
  <c r="I70" i="4"/>
  <c r="F70" i="4"/>
  <c r="I69" i="4"/>
  <c r="F69" i="4"/>
  <c r="I68" i="4"/>
  <c r="F68" i="4"/>
  <c r="I67" i="4"/>
  <c r="F67" i="4"/>
  <c r="I66" i="4"/>
  <c r="F66" i="4"/>
  <c r="I65" i="4"/>
  <c r="F65" i="4"/>
  <c r="I64" i="4"/>
  <c r="F64" i="4"/>
  <c r="I63" i="4"/>
  <c r="F63" i="4"/>
  <c r="I62" i="4"/>
  <c r="F62" i="4"/>
  <c r="I61" i="4"/>
  <c r="F61" i="4"/>
  <c r="I60" i="4"/>
  <c r="F60" i="4"/>
  <c r="I59" i="4"/>
  <c r="F59" i="4"/>
  <c r="I58" i="4"/>
  <c r="F58" i="4"/>
  <c r="I57" i="4"/>
  <c r="F57" i="4"/>
  <c r="I56" i="4"/>
  <c r="F56" i="4"/>
  <c r="I55" i="4"/>
  <c r="F55" i="4"/>
  <c r="I54" i="4"/>
  <c r="F54" i="4"/>
  <c r="I53" i="4"/>
  <c r="F53" i="4"/>
  <c r="I52" i="4"/>
  <c r="F52" i="4"/>
  <c r="I51" i="4"/>
  <c r="F51" i="4"/>
  <c r="I50" i="4"/>
  <c r="F50" i="4"/>
  <c r="I49" i="4"/>
  <c r="F49" i="4"/>
  <c r="I48" i="4"/>
  <c r="F48" i="4"/>
  <c r="I47" i="4"/>
  <c r="F47" i="4"/>
  <c r="I46" i="4"/>
  <c r="F46" i="4"/>
  <c r="I45" i="4"/>
  <c r="F45" i="4"/>
  <c r="I44" i="4"/>
  <c r="F44" i="4"/>
  <c r="I43" i="4"/>
  <c r="F43" i="4"/>
  <c r="I42" i="4"/>
  <c r="F42" i="4"/>
  <c r="I41" i="4"/>
  <c r="F41" i="4"/>
  <c r="I40" i="4"/>
  <c r="F40" i="4"/>
  <c r="I39" i="4"/>
  <c r="F39" i="4"/>
  <c r="I38" i="4"/>
  <c r="F38" i="4"/>
  <c r="I37" i="4"/>
  <c r="F37" i="4"/>
  <c r="I36" i="4"/>
  <c r="F36" i="4"/>
  <c r="I35" i="4"/>
  <c r="F35" i="4"/>
  <c r="I34" i="4"/>
  <c r="F34" i="4"/>
  <c r="I33" i="4"/>
  <c r="F33" i="4"/>
  <c r="I32" i="4"/>
  <c r="F32" i="4"/>
  <c r="I31" i="4"/>
  <c r="F31" i="4"/>
  <c r="I30" i="4"/>
  <c r="F30" i="4"/>
  <c r="I29" i="4"/>
  <c r="F29" i="4"/>
  <c r="I28" i="4"/>
  <c r="F28" i="4"/>
  <c r="I27" i="4"/>
  <c r="F27" i="4"/>
  <c r="I26" i="4"/>
  <c r="F26" i="4"/>
  <c r="I25" i="4"/>
  <c r="F25" i="4"/>
  <c r="I24" i="4"/>
  <c r="F24" i="4"/>
  <c r="I23" i="4"/>
  <c r="F23" i="4"/>
  <c r="I22" i="4"/>
  <c r="F22" i="4"/>
  <c r="I21" i="4"/>
  <c r="F21" i="4"/>
  <c r="I20" i="4"/>
  <c r="F20" i="4"/>
  <c r="I19" i="4"/>
  <c r="F19" i="4"/>
  <c r="I18" i="4"/>
  <c r="F18" i="4"/>
  <c r="I17" i="4"/>
  <c r="F17" i="4"/>
  <c r="I16" i="4"/>
  <c r="F16" i="4"/>
  <c r="I15" i="4"/>
  <c r="F15" i="4"/>
  <c r="I14" i="4"/>
  <c r="F14" i="4"/>
  <c r="I13" i="4"/>
  <c r="F13" i="4"/>
  <c r="I12" i="4"/>
  <c r="F12" i="4"/>
  <c r="I11" i="4"/>
  <c r="F11" i="4"/>
  <c r="I10" i="4"/>
  <c r="F10" i="4"/>
  <c r="I9" i="4"/>
  <c r="F9" i="4"/>
  <c r="I8" i="4"/>
  <c r="F8" i="4"/>
  <c r="G9" i="1" l="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8" i="1"/>
  <c r="I54" i="1"/>
  <c r="J54" i="1" s="1"/>
  <c r="I55" i="1"/>
  <c r="J55" i="1" s="1"/>
  <c r="I56" i="1"/>
  <c r="J56" i="1" s="1"/>
  <c r="I57" i="1"/>
  <c r="J57" i="1" s="1"/>
  <c r="I58" i="1"/>
  <c r="J58" i="1" s="1"/>
  <c r="I59" i="1"/>
  <c r="J59" i="1" s="1"/>
  <c r="I60" i="1"/>
  <c r="J60" i="1" s="1"/>
  <c r="I61" i="1"/>
  <c r="J61" i="1" s="1"/>
  <c r="I62" i="1"/>
  <c r="J62" i="1" s="1"/>
  <c r="I63" i="1"/>
  <c r="J63" i="1" s="1"/>
  <c r="I64" i="1"/>
  <c r="J64" i="1" s="1"/>
  <c r="I65" i="1"/>
  <c r="J65" i="1" s="1"/>
  <c r="I66" i="1"/>
  <c r="J66" i="1" s="1"/>
  <c r="I67" i="1"/>
  <c r="J67" i="1" s="1"/>
  <c r="I68" i="1"/>
  <c r="J68" i="1" s="1"/>
  <c r="I69" i="1"/>
  <c r="J69" i="1" s="1"/>
  <c r="I70" i="1"/>
  <c r="J70" i="1" s="1"/>
  <c r="I71" i="1"/>
  <c r="J71" i="1" s="1"/>
  <c r="I39" i="1"/>
  <c r="J39" i="1" s="1"/>
  <c r="I40" i="1"/>
  <c r="J40" i="1" s="1"/>
  <c r="I41" i="1"/>
  <c r="J41" i="1" s="1"/>
  <c r="I42" i="1"/>
  <c r="J42" i="1" s="1"/>
  <c r="I43" i="1"/>
  <c r="J43" i="1" s="1"/>
  <c r="I44" i="1"/>
  <c r="J44" i="1" s="1"/>
  <c r="I45" i="1"/>
  <c r="J45" i="1" s="1"/>
  <c r="I46" i="1"/>
  <c r="J46" i="1" s="1"/>
  <c r="I47" i="1"/>
  <c r="J47" i="1" s="1"/>
  <c r="I48" i="1"/>
  <c r="J48" i="1" s="1"/>
  <c r="I49" i="1"/>
  <c r="J49" i="1" s="1"/>
  <c r="I50" i="1"/>
  <c r="J50" i="1" s="1"/>
  <c r="I51" i="1"/>
  <c r="J51" i="1" s="1"/>
  <c r="I52" i="1"/>
  <c r="J52" i="1" s="1"/>
  <c r="I53" i="1"/>
  <c r="J53" i="1" s="1"/>
  <c r="I23" i="1"/>
  <c r="J23" i="1" s="1"/>
  <c r="I24" i="1"/>
  <c r="J24" i="1" s="1"/>
  <c r="I25" i="1"/>
  <c r="J25" i="1" s="1"/>
  <c r="I26" i="1"/>
  <c r="J26" i="1" s="1"/>
  <c r="I27" i="1"/>
  <c r="J27" i="1" s="1"/>
  <c r="I28" i="1"/>
  <c r="J28" i="1" s="1"/>
  <c r="I29" i="1"/>
  <c r="J29" i="1" s="1"/>
  <c r="I30" i="1"/>
  <c r="J30" i="1" s="1"/>
  <c r="I31" i="1"/>
  <c r="J31" i="1" s="1"/>
  <c r="I32" i="1"/>
  <c r="J32" i="1" s="1"/>
  <c r="I33" i="1"/>
  <c r="J33" i="1" s="1"/>
  <c r="I34" i="1"/>
  <c r="J34" i="1" s="1"/>
  <c r="I35" i="1"/>
  <c r="J35" i="1" s="1"/>
  <c r="I36" i="1"/>
  <c r="J36" i="1" s="1"/>
  <c r="I37" i="1"/>
  <c r="J37" i="1" s="1"/>
  <c r="I38" i="1"/>
  <c r="J38" i="1" s="1"/>
  <c r="I9" i="1"/>
  <c r="I10" i="1"/>
  <c r="J10" i="1" s="1"/>
  <c r="I11" i="1"/>
  <c r="J11" i="1" s="1"/>
  <c r="I12" i="1"/>
  <c r="J12" i="1" s="1"/>
  <c r="I13" i="1"/>
  <c r="J13" i="1" s="1"/>
  <c r="I14" i="1"/>
  <c r="J14" i="1" s="1"/>
  <c r="I15" i="1"/>
  <c r="J15" i="1" s="1"/>
  <c r="I16" i="1"/>
  <c r="J16" i="1" s="1"/>
  <c r="I17" i="1"/>
  <c r="J17" i="1" s="1"/>
  <c r="I18" i="1"/>
  <c r="J18" i="1" s="1"/>
  <c r="I19" i="1"/>
  <c r="J19" i="1" s="1"/>
  <c r="I20" i="1"/>
  <c r="J20" i="1" s="1"/>
  <c r="I21" i="1"/>
  <c r="J21" i="1" s="1"/>
  <c r="I22" i="1"/>
  <c r="J22" i="1" s="1"/>
  <c r="I8" i="1"/>
  <c r="J8" i="1" s="1"/>
  <c r="C4" i="1" l="1"/>
  <c r="J9" i="1"/>
  <c r="C3" i="1"/>
  <c r="C5" i="1"/>
  <c r="H4" i="1"/>
  <c r="C2" i="1"/>
  <c r="H3" i="1"/>
</calcChain>
</file>

<file path=xl/sharedStrings.xml><?xml version="1.0" encoding="utf-8"?>
<sst xmlns="http://schemas.openxmlformats.org/spreadsheetml/2006/main" count="682" uniqueCount="231">
  <si>
    <t>Roger</t>
  </si>
  <si>
    <t>Mary</t>
  </si>
  <si>
    <t>Kate</t>
  </si>
  <si>
    <t>Julie</t>
  </si>
  <si>
    <t>Peter</t>
  </si>
  <si>
    <t>Harold</t>
  </si>
  <si>
    <t>Oscar</t>
  </si>
  <si>
    <t>Melinda</t>
  </si>
  <si>
    <t>Fred</t>
  </si>
  <si>
    <t>Katherine</t>
  </si>
  <si>
    <t>June</t>
  </si>
  <si>
    <t>Auguste</t>
  </si>
  <si>
    <t>Harry</t>
  </si>
  <si>
    <t>Wilbur</t>
  </si>
  <si>
    <t>Donald</t>
  </si>
  <si>
    <t>Shelly</t>
  </si>
  <si>
    <t>Samantha</t>
  </si>
  <si>
    <t>Louise</t>
  </si>
  <si>
    <t>Martin</t>
  </si>
  <si>
    <t>Bernard</t>
  </si>
  <si>
    <t>Brenda</t>
  </si>
  <si>
    <t>Jim</t>
  </si>
  <si>
    <t>Jennifer</t>
  </si>
  <si>
    <t>George</t>
  </si>
  <si>
    <t>Barry</t>
  </si>
  <si>
    <t>Jill</t>
  </si>
  <si>
    <t>John</t>
  </si>
  <si>
    <t>Greg</t>
  </si>
  <si>
    <t>Susan</t>
  </si>
  <si>
    <t>Denise</t>
  </si>
  <si>
    <t>Driscoll</t>
  </si>
  <si>
    <t>Kim</t>
  </si>
  <si>
    <t>Vernon</t>
  </si>
  <si>
    <t>Charles</t>
  </si>
  <si>
    <t>William</t>
  </si>
  <si>
    <t>Quentin</t>
  </si>
  <si>
    <t>Xavier</t>
  </si>
  <si>
    <t>Stephen</t>
  </si>
  <si>
    <t>Timothy</t>
  </si>
  <si>
    <t>Kris</t>
  </si>
  <si>
    <t>Laurence</t>
  </si>
  <si>
    <t>Freeman</t>
  </si>
  <si>
    <t>Dennis</t>
  </si>
  <si>
    <t>Bernie</t>
  </si>
  <si>
    <t>David</t>
  </si>
  <si>
    <t>James</t>
  </si>
  <si>
    <t>Terry</t>
  </si>
  <si>
    <t>Ulyses</t>
  </si>
  <si>
    <t>Yu</t>
  </si>
  <si>
    <t>Henry</t>
  </si>
  <si>
    <t>Harrold</t>
  </si>
  <si>
    <t>Rex</t>
  </si>
  <si>
    <t>Thomas</t>
  </si>
  <si>
    <t>Tom</t>
  </si>
  <si>
    <t>Will</t>
  </si>
  <si>
    <t>Cathy</t>
  </si>
  <si>
    <t>Wilson</t>
  </si>
  <si>
    <t>Fu</t>
  </si>
  <si>
    <t>Gregory</t>
  </si>
  <si>
    <t>Harrison</t>
  </si>
  <si>
    <t>Lowe</t>
  </si>
  <si>
    <t>Renn</t>
  </si>
  <si>
    <t>Wrill</t>
  </si>
  <si>
    <t>Jackson</t>
  </si>
  <si>
    <t>Lewis</t>
  </si>
  <si>
    <t>Smith</t>
  </si>
  <si>
    <t>Gregson</t>
  </si>
  <si>
    <t>Smythe</t>
  </si>
  <si>
    <t>Jones</t>
  </si>
  <si>
    <t>Johnson</t>
  </si>
  <si>
    <t>Kendall</t>
  </si>
  <si>
    <t>Vincenzo</t>
  </si>
  <si>
    <t>Pollard</t>
  </si>
  <si>
    <t>Olinda</t>
  </si>
  <si>
    <t>Fredericks</t>
  </si>
  <si>
    <t>Peters</t>
  </si>
  <si>
    <t>Williams</t>
  </si>
  <si>
    <t>Lux</t>
  </si>
  <si>
    <t>Tantra</t>
  </si>
  <si>
    <t>Watson</t>
  </si>
  <si>
    <t>Quill</t>
  </si>
  <si>
    <t>Adams</t>
  </si>
  <si>
    <t>Samson</t>
  </si>
  <si>
    <t>Peterson</t>
  </si>
  <si>
    <t>Bunson</t>
  </si>
  <si>
    <t>Zollan</t>
  </si>
  <si>
    <t>Aranson</t>
  </si>
  <si>
    <t>Denis</t>
  </si>
  <si>
    <t>Georges</t>
  </si>
  <si>
    <t>Branson</t>
  </si>
  <si>
    <t>Xu</t>
  </si>
  <si>
    <t>Youll</t>
  </si>
  <si>
    <t>Krik</t>
  </si>
  <si>
    <t>Long</t>
  </si>
  <si>
    <t>Francis</t>
  </si>
  <si>
    <t>Denisson</t>
  </si>
  <si>
    <t>Drewall</t>
  </si>
  <si>
    <t>Victor</t>
  </si>
  <si>
    <t>Brighton</t>
  </si>
  <si>
    <t>South Melbourne</t>
  </si>
  <si>
    <t>Bentleigh</t>
  </si>
  <si>
    <t>Ascot Vale</t>
  </si>
  <si>
    <t>Ivanhoe</t>
  </si>
  <si>
    <t>Watsonia</t>
  </si>
  <si>
    <t>Wallan</t>
  </si>
  <si>
    <t>Echuca</t>
  </si>
  <si>
    <t>Mildura</t>
  </si>
  <si>
    <t>Allandale</t>
  </si>
  <si>
    <t>Canterbury</t>
  </si>
  <si>
    <t>Carlton</t>
  </si>
  <si>
    <t>Fitzroy North</t>
  </si>
  <si>
    <t>Fitzroy</t>
  </si>
  <si>
    <t>Lancefield</t>
  </si>
  <si>
    <t>Essendon</t>
  </si>
  <si>
    <t>Gold</t>
  </si>
  <si>
    <t>Silver</t>
  </si>
  <si>
    <t>Junior</t>
  </si>
  <si>
    <t>First Name</t>
  </si>
  <si>
    <t>Last Name</t>
  </si>
  <si>
    <t>Joined</t>
  </si>
  <si>
    <t>Years</t>
  </si>
  <si>
    <t>Suburb</t>
  </si>
  <si>
    <t>Type</t>
  </si>
  <si>
    <t>Annual Fee</t>
  </si>
  <si>
    <t>Jenkins</t>
  </si>
  <si>
    <t>Company</t>
  </si>
  <si>
    <t>Wilson Electrical</t>
  </si>
  <si>
    <t>Mackay Travel</t>
  </si>
  <si>
    <t>Mitchell Architects</t>
  </si>
  <si>
    <t>Smith and Co</t>
  </si>
  <si>
    <t>Harrison Plumbing</t>
  </si>
  <si>
    <t>A1 Engineering</t>
  </si>
  <si>
    <t>Mackie Home Loans</t>
  </si>
  <si>
    <t>Thompson &amp; Co</t>
  </si>
  <si>
    <t>Alex Scott Agency</t>
  </si>
  <si>
    <t>Harvey Travel</t>
  </si>
  <si>
    <t>Brown &amp; Brown</t>
  </si>
  <si>
    <t>Fish Smythe &amp; Co</t>
  </si>
  <si>
    <t>Timms Electrics</t>
  </si>
  <si>
    <t>Joes Panel Shop</t>
  </si>
  <si>
    <t>Aura Hair Products</t>
  </si>
  <si>
    <t>Pluto Clothing</t>
  </si>
  <si>
    <t>Mercury Architects</t>
  </si>
  <si>
    <t>Donaldson PR</t>
  </si>
  <si>
    <t>Marcus &amp; Son</t>
  </si>
  <si>
    <t>Jenkins Plumbing</t>
  </si>
  <si>
    <t>Driscoll Electrics</t>
  </si>
  <si>
    <t>Atlas Travel</t>
  </si>
  <si>
    <t>Planet Publishing</t>
  </si>
  <si>
    <t>Hair Technics</t>
  </si>
  <si>
    <t>ProActive Planning</t>
  </si>
  <si>
    <t>Iris Web Design</t>
  </si>
  <si>
    <t>IPP Management</t>
  </si>
  <si>
    <t>CBD Estage Agends</t>
  </si>
  <si>
    <t>City Parking</t>
  </si>
  <si>
    <t>Macintosh Publishing</t>
  </si>
  <si>
    <t>Body Bronze</t>
  </si>
  <si>
    <t>Overtons Gym</t>
  </si>
  <si>
    <t>Pollard Accounting</t>
  </si>
  <si>
    <t>Wallan Electrics</t>
  </si>
  <si>
    <t>Mildura Plumbing</t>
  </si>
  <si>
    <t>Echuca Publishing</t>
  </si>
  <si>
    <t>ADI Locksmiths</t>
  </si>
  <si>
    <t>Prestige Motoring</t>
  </si>
  <si>
    <t>Southside Mazda</t>
  </si>
  <si>
    <t>Art Realm Studios</t>
  </si>
  <si>
    <t>Barton Marine</t>
  </si>
  <si>
    <t>Thomas Marine</t>
  </si>
  <si>
    <t>TechPaint</t>
  </si>
  <si>
    <t>Web Masters</t>
  </si>
  <si>
    <t>Caldwell Constructions</t>
  </si>
  <si>
    <t>Dynamite Imaging</t>
  </si>
  <si>
    <t>HiTech Rentals</t>
  </si>
  <si>
    <t>Indigo Publishing</t>
  </si>
  <si>
    <t>KDI Pool &amp; Spa</t>
  </si>
  <si>
    <t>Carlton Safety Wear</t>
  </si>
  <si>
    <t>Wallerbys Solicitors</t>
  </si>
  <si>
    <t>Meltech Computers</t>
  </si>
  <si>
    <t>Goldline Jewellers</t>
  </si>
  <si>
    <t>Delta Travel</t>
  </si>
  <si>
    <t>Stokes Appliances</t>
  </si>
  <si>
    <t>Wheeler Electricals</t>
  </si>
  <si>
    <t>Mildura PC Support</t>
  </si>
  <si>
    <t>Lancefield Life Cover</t>
  </si>
  <si>
    <t>Hospitality Solutions</t>
  </si>
  <si>
    <t>AGD Event Management</t>
  </si>
  <si>
    <t>AAC Property Finance</t>
  </si>
  <si>
    <t>Floral Art</t>
  </si>
  <si>
    <t>Victorian Importers</t>
  </si>
  <si>
    <t>Web Solutions</t>
  </si>
  <si>
    <t>Hobart</t>
  </si>
  <si>
    <t>Davenport</t>
  </si>
  <si>
    <t>Melbourne</t>
  </si>
  <si>
    <t>Pennant Hills</t>
  </si>
  <si>
    <t>Padstow</t>
  </si>
  <si>
    <t>Neutral Bay</t>
  </si>
  <si>
    <t>Bondi</t>
  </si>
  <si>
    <t>Toorak</t>
  </si>
  <si>
    <t>Collingwood</t>
  </si>
  <si>
    <t>South Yarra</t>
  </si>
  <si>
    <t>Sydney</t>
  </si>
  <si>
    <t>Castle Hill</t>
  </si>
  <si>
    <t>Bankstown</t>
  </si>
  <si>
    <t>Kew</t>
  </si>
  <si>
    <t>Southbank</t>
  </si>
  <si>
    <t>Rose Bay</t>
  </si>
  <si>
    <t>St. Kilda</t>
  </si>
  <si>
    <t>Malvern</t>
  </si>
  <si>
    <t>Port Melbourne</t>
  </si>
  <si>
    <t>Glebe</t>
  </si>
  <si>
    <t>Brisbane</t>
  </si>
  <si>
    <t>Toowong</t>
  </si>
  <si>
    <t>Flemington</t>
  </si>
  <si>
    <t>Rosehill</t>
  </si>
  <si>
    <t>Parramatta</t>
  </si>
  <si>
    <t>North Sydney</t>
  </si>
  <si>
    <t>Avalon</t>
  </si>
  <si>
    <t>Ipswich</t>
  </si>
  <si>
    <t>Bronze</t>
  </si>
  <si>
    <t>Phone</t>
  </si>
  <si>
    <t>Global Enterprises Memberships</t>
  </si>
  <si>
    <t>Hendra</t>
  </si>
  <si>
    <t>Mitchelton</t>
  </si>
  <si>
    <t>South Brisbane</t>
  </si>
  <si>
    <t>Yvonne</t>
  </si>
  <si>
    <t>Wendy</t>
  </si>
  <si>
    <t>Total Annual Fees</t>
  </si>
  <si>
    <t>No of Members</t>
  </si>
  <si>
    <t>inc GST</t>
  </si>
  <si>
    <t>Year</t>
  </si>
  <si>
    <t>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</si>
</sst>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44" formatCode="_-&quot;$&quot;* #,##0.00_-;\-&quot;$&quot;* #,##0.00_-;_-&quot;$&quot;* &quot;-&quot;??_-;_-@_-"/>
    <numFmt numFmtId="43" formatCode="_-* #,##0.00_-;\-* #,##0.00_-;_-* &quot;-&quot;??_-;_-@_-"/>
    <numFmt numFmtId="164" formatCode="0.0"/>
    <numFmt numFmtId="165" formatCode="_-* #,##0_-;\-* #,##0_-;_-* &quot;-&quot;??_-;_-@_-"/>
    <numFmt numFmtId="167" formatCode="_-&quot;$&quot;* #,##0_-;\-&quot;$&quot;* #,##0_-;_-&quot;$&quot;* &quot;-&quot;??_-;_-@_-"/>
    <numFmt numFmtId="169" formatCode="mmm"/>
  </numFmts>
  <fonts count="7" x14ac:knownFonts="1">
    <font>
      <sz val="10"/>
      <name val="Arial"/>
    </font>
    <font>
      <b/>
      <sz val="10"/>
      <name val="Arial"/>
      <family val="2"/>
    </font>
    <font>
      <sz val="10"/>
      <name val="Arial"/>
      <family val="2"/>
    </font>
    <font>
      <b/>
      <sz val="14"/>
      <color theme="3" tint="0.39997558519241921"/>
      <name val="Arial"/>
      <family val="2"/>
    </font>
    <font>
      <b/>
      <sz val="10"/>
      <color theme="0"/>
      <name val="Arial"/>
      <family val="2"/>
    </font>
    <font>
      <sz val="10"/>
      <name val="Arial"/>
      <family val="2"/>
    </font>
    <font>
      <sz val="10"/>
      <name val="Arial"/>
    </font>
  </fonts>
  <fills count="3">
    <fill>
      <patternFill patternType="none"/>
    </fill>
    <fill>
      <patternFill patternType="gray125"/>
    </fill>
    <fill>
      <patternFill patternType="solid">
        <fgColor theme="4" tint="-0.249977111117893"/>
        <bgColor indexed="64"/>
      </patternFill>
    </fill>
  </fills>
  <borders count="1">
    <border>
      <left/>
      <right/>
      <top/>
      <bottom/>
      <diagonal/>
    </border>
  </borders>
  <cellStyleXfs count="3">
    <xf numFmtId="0" fontId="0" fillId="0" borderId="0"/>
    <xf numFmtId="43" fontId="5" fillId="0" borderId="0" applyFont="0" applyFill="0" applyBorder="0" applyAlignment="0" applyProtection="0"/>
    <xf numFmtId="44" fontId="6" fillId="0" borderId="0" applyFont="0" applyFill="0" applyBorder="0" applyAlignment="0" applyProtection="0"/>
  </cellStyleXfs>
  <cellXfs count="17">
    <xf numFmtId="0" fontId="0" fillId="0" borderId="0" xfId="0"/>
    <xf numFmtId="0" fontId="1" fillId="0" borderId="0" xfId="0" applyFont="1"/>
    <xf numFmtId="14" fontId="0" fillId="0" borderId="0" xfId="0" applyNumberFormat="1"/>
    <xf numFmtId="0" fontId="3" fillId="0" borderId="0" xfId="0" applyFont="1" applyAlignment="1">
      <alignment horizontal="left"/>
    </xf>
    <xf numFmtId="0" fontId="2" fillId="0" borderId="0" xfId="0" applyFont="1"/>
    <xf numFmtId="0" fontId="4" fillId="2" borderId="0" xfId="0" applyFont="1" applyFill="1" applyAlignment="1">
      <alignment horizontal="center"/>
    </xf>
    <xf numFmtId="15" fontId="0" fillId="0" borderId="0" xfId="0" applyNumberFormat="1"/>
    <xf numFmtId="164" fontId="0" fillId="0" borderId="0" xfId="0" applyNumberFormat="1" applyAlignment="1">
      <alignment horizontal="center"/>
    </xf>
    <xf numFmtId="164" fontId="0" fillId="0" borderId="0" xfId="0" applyNumberFormat="1"/>
    <xf numFmtId="0" fontId="1" fillId="0" borderId="0" xfId="0" applyFont="1" applyAlignment="1">
      <alignment horizontal="right"/>
    </xf>
    <xf numFmtId="165" fontId="0" fillId="0" borderId="0" xfId="1" applyNumberFormat="1" applyFont="1"/>
    <xf numFmtId="0" fontId="4" fillId="2" borderId="0" xfId="0" applyFont="1" applyFill="1"/>
    <xf numFmtId="44" fontId="0" fillId="0" borderId="0" xfId="2" applyFont="1"/>
    <xf numFmtId="167" fontId="0" fillId="0" borderId="0" xfId="2" applyNumberFormat="1" applyFont="1"/>
    <xf numFmtId="6" fontId="0" fillId="0" borderId="0" xfId="0" applyNumberFormat="1"/>
    <xf numFmtId="44" fontId="0" fillId="0" borderId="0" xfId="0" applyNumberFormat="1"/>
    <xf numFmtId="169" fontId="0" fillId="0" borderId="0" xfId="0" applyNumberFormat="1"/>
  </cellXfs>
  <cellStyles count="3">
    <cellStyle name="Comma" xfId="1" builtinId="3"/>
    <cellStyle name="Currency" xfId="2" builtinId="4"/>
    <cellStyle name="Normal" xfId="0" builtinId="0"/>
  </cellStyles>
  <dxfs count="9">
    <dxf>
      <numFmt numFmtId="169" formatCode="mmm"/>
    </dxf>
    <dxf>
      <numFmt numFmtId="0" formatCode="General"/>
    </dxf>
    <dxf>
      <numFmt numFmtId="20" formatCode="d\-mmm\-yy"/>
    </dxf>
    <dxf>
      <numFmt numFmtId="34" formatCode="_-&quot;$&quot;* #,##0.00_-;\-&quot;$&quot;* #,##0.00_-;_-&quot;$&quot;* &quot;-&quot;??_-;_-@_-"/>
    </dxf>
    <dxf>
      <font>
        <b/>
        <i val="0"/>
        <strike val="0"/>
        <condense val="0"/>
        <extend val="0"/>
        <outline val="0"/>
        <shadow val="0"/>
        <u val="none"/>
        <vertAlign val="baseline"/>
        <sz val="10"/>
        <color theme="0"/>
        <name val="Arial"/>
        <family val="2"/>
        <scheme val="none"/>
      </font>
      <fill>
        <patternFill patternType="solid">
          <fgColor indexed="64"/>
          <bgColor theme="4" tint="-0.249977111117893"/>
        </patternFill>
      </fill>
    </dxf>
    <dxf>
      <numFmt numFmtId="164" formatCode="0.0"/>
    </dxf>
    <dxf>
      <numFmt numFmtId="164" formatCode="0.0"/>
      <alignment horizontal="center" vertical="bottom" textRotation="0" wrapText="0" indent="0" justifyLastLine="0" shrinkToFit="0" readingOrder="0"/>
    </dxf>
    <dxf>
      <numFmt numFmtId="20" formatCode="d\-mmm\-yy"/>
    </dxf>
    <dxf>
      <font>
        <b/>
        <i val="0"/>
        <strike val="0"/>
        <condense val="0"/>
        <extend val="0"/>
        <outline val="0"/>
        <shadow val="0"/>
        <u val="none"/>
        <vertAlign val="baseline"/>
        <sz val="10"/>
        <color theme="0"/>
        <name val="Arial"/>
        <scheme val="none"/>
      </font>
      <fill>
        <patternFill patternType="solid">
          <fgColor indexed="64"/>
          <bgColor theme="4" tint="-0.249977111117893"/>
        </patternFill>
      </fill>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microsoft.com/office/2007/relationships/slicerCache" Target="slicerCaches/slicerCache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07/relationships/slicerCache" Target="slicerCaches/slicerCache3.xml"/><Relationship Id="rId4" Type="http://schemas.microsoft.com/office/2007/relationships/slicerCache" Target="slicerCaches/slicerCache2.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absolute">
    <xdr:from>
      <xdr:col>0</xdr:col>
      <xdr:colOff>13538</xdr:colOff>
      <xdr:row>0</xdr:row>
      <xdr:rowOff>0</xdr:rowOff>
    </xdr:from>
    <xdr:to>
      <xdr:col>0</xdr:col>
      <xdr:colOff>1087856</xdr:colOff>
      <xdr:row>7</xdr:row>
      <xdr:rowOff>0</xdr:rowOff>
    </xdr:to>
    <mc:AlternateContent xmlns:mc="http://schemas.openxmlformats.org/markup-compatibility/2006">
      <mc:Choice xmlns:sle15="http://schemas.microsoft.com/office/drawing/2012/slicer" Requires="sle15">
        <xdr:graphicFrame macro="">
          <xdr:nvGraphicFramePr>
            <xdr:cNvPr id="3" name="Type">
              <a:extLst>
                <a:ext uri="{FF2B5EF4-FFF2-40B4-BE49-F238E27FC236}">
                  <a16:creationId xmlns:a16="http://schemas.microsoft.com/office/drawing/2014/main" id="{4810ECF1-6B24-B698-3985-96177FD5D526}"/>
                </a:ext>
              </a:extLst>
            </xdr:cNvPr>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dr:sp macro="" textlink="">
          <xdr:nvSpPr>
            <xdr:cNvPr id="0" name=""/>
            <xdr:cNvSpPr>
              <a:spLocks noTextEdit="1"/>
            </xdr:cNvSpPr>
          </xdr:nvSpPr>
          <xdr:spPr>
            <a:xfrm>
              <a:off x="13538" y="0"/>
              <a:ext cx="1074318" cy="1193132"/>
            </a:xfrm>
            <a:prstGeom prst="rect">
              <a:avLst/>
            </a:prstGeom>
            <a:solidFill>
              <a:prstClr val="white"/>
            </a:solidFill>
            <a:ln w="1">
              <a:solidFill>
                <a:prstClr val="green"/>
              </a:solidFill>
            </a:ln>
          </xdr:spPr>
          <xdr:txBody>
            <a:bodyPr vertOverflow="clip" horzOverflow="clip"/>
            <a:lstStyle/>
            <a:p>
              <a:r>
                <a:rPr lang="en-AU"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0</xdr:col>
      <xdr:colOff>14539</xdr:colOff>
      <xdr:row>7</xdr:row>
      <xdr:rowOff>55144</xdr:rowOff>
    </xdr:from>
    <xdr:to>
      <xdr:col>0</xdr:col>
      <xdr:colOff>1102895</xdr:colOff>
      <xdr:row>21</xdr:row>
      <xdr:rowOff>155407</xdr:rowOff>
    </xdr:to>
    <mc:AlternateContent xmlns:mc="http://schemas.openxmlformats.org/markup-compatibility/2006">
      <mc:Choice xmlns:sle15="http://schemas.microsoft.com/office/drawing/2012/slicer" Requires="sle15">
        <xdr:graphicFrame macro="">
          <xdr:nvGraphicFramePr>
            <xdr:cNvPr id="4" name="Year">
              <a:extLst>
                <a:ext uri="{FF2B5EF4-FFF2-40B4-BE49-F238E27FC236}">
                  <a16:creationId xmlns:a16="http://schemas.microsoft.com/office/drawing/2014/main" id="{32F98DE5-04A9-F731-660F-2C6632ECE57F}"/>
                </a:ext>
              </a:extLst>
            </xdr:cNvP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dr:sp macro="" textlink="">
          <xdr:nvSpPr>
            <xdr:cNvPr id="0" name=""/>
            <xdr:cNvSpPr>
              <a:spLocks noTextEdit="1"/>
            </xdr:cNvSpPr>
          </xdr:nvSpPr>
          <xdr:spPr>
            <a:xfrm>
              <a:off x="14539" y="1248276"/>
              <a:ext cx="1088356" cy="2346157"/>
            </a:xfrm>
            <a:prstGeom prst="rect">
              <a:avLst/>
            </a:prstGeom>
            <a:solidFill>
              <a:prstClr val="white"/>
            </a:solidFill>
            <a:ln w="1">
              <a:solidFill>
                <a:prstClr val="green"/>
              </a:solidFill>
            </a:ln>
          </xdr:spPr>
          <xdr:txBody>
            <a:bodyPr vertOverflow="clip" horzOverflow="clip"/>
            <a:lstStyle/>
            <a:p>
              <a:r>
                <a:rPr lang="en-AU"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0</xdr:col>
      <xdr:colOff>1</xdr:colOff>
      <xdr:row>20</xdr:row>
      <xdr:rowOff>19050</xdr:rowOff>
    </xdr:from>
    <xdr:to>
      <xdr:col>0</xdr:col>
      <xdr:colOff>1117935</xdr:colOff>
      <xdr:row>34</xdr:row>
      <xdr:rowOff>154405</xdr:rowOff>
    </xdr:to>
    <mc:AlternateContent xmlns:mc="http://schemas.openxmlformats.org/markup-compatibility/2006">
      <mc:Choice xmlns:sle15="http://schemas.microsoft.com/office/drawing/2012/slicer" Requires="sle15">
        <xdr:graphicFrame macro="">
          <xdr:nvGraphicFramePr>
            <xdr:cNvPr id="5" name="Month">
              <a:extLst>
                <a:ext uri="{FF2B5EF4-FFF2-40B4-BE49-F238E27FC236}">
                  <a16:creationId xmlns:a16="http://schemas.microsoft.com/office/drawing/2014/main" id="{F310FF38-4394-9634-D278-6A4136764509}"/>
                </a:ext>
              </a:extLst>
            </xdr:cNvPr>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dr:sp macro="" textlink="">
          <xdr:nvSpPr>
            <xdr:cNvPr id="0" name=""/>
            <xdr:cNvSpPr>
              <a:spLocks noTextEdit="1"/>
            </xdr:cNvSpPr>
          </xdr:nvSpPr>
          <xdr:spPr>
            <a:xfrm>
              <a:off x="1" y="3297655"/>
              <a:ext cx="1117934" cy="2381250"/>
            </a:xfrm>
            <a:prstGeom prst="rect">
              <a:avLst/>
            </a:prstGeom>
            <a:solidFill>
              <a:prstClr val="white"/>
            </a:solidFill>
            <a:ln w="1">
              <a:solidFill>
                <a:prstClr val="green"/>
              </a:solidFill>
            </a:ln>
          </xdr:spPr>
          <xdr:txBody>
            <a:bodyPr vertOverflow="clip" horzOverflow="clip"/>
            <a:lstStyle/>
            <a:p>
              <a:r>
                <a:rPr lang="en-AU"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Type" xr10:uid="{A038E3D7-03C2-434B-BBBB-8E10640AA6C9}" sourceName="Type">
  <extLst>
    <x:ext xmlns:x15="http://schemas.microsoft.com/office/spreadsheetml/2010/11/main" uri="{2F2917AC-EB37-4324-AD4E-5DD8C200BD13}">
      <x15:tableSlicerCache tableId="2" column="7"/>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ear" xr10:uid="{FC5298AD-7265-4D6A-85D5-F6A096C47400}" sourceName="Year">
  <extLst>
    <x:ext xmlns:x15="http://schemas.microsoft.com/office/spreadsheetml/2010/11/main" uri="{2F2917AC-EB37-4324-AD4E-5DD8C200BD13}">
      <x15:tableSlicerCache tableId="2" column="10"/>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onth" xr10:uid="{1A4E5BEF-68F4-4E9B-99AB-D60E5153803D}" sourceName="Month">
  <extLst>
    <x:ext xmlns:x15="http://schemas.microsoft.com/office/spreadsheetml/2010/11/main" uri="{2F2917AC-EB37-4324-AD4E-5DD8C200BD13}">
      <x15:tableSlicerCache tableId="2" column="1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Type" xr10:uid="{D5368B0B-112A-4437-AB2F-7BDF77ABDDFA}" cache="Slicer_Type" caption="Type" style="SlicerStyleDark1" rowHeight="180000"/>
  <slicer name="Year" xr10:uid="{FE16FF63-3A3E-4F11-89E7-A1BA87358BDA}" cache="Slicer_Year" caption="Year" style="SlicerStyleDark2" rowHeight="225425"/>
  <slicer name="Month" xr10:uid="{E80EF111-EAFC-492E-A8AE-B5960E68853D}" cache="Slicer_Month" caption="Month" style="SlicerStyleDark6"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4A8DCDC-CD80-463B-AED2-D0EDCD3407CB}" name="Members_List" displayName="Members_List" ref="B7:L74" headerRowDxfId="4">
  <autoFilter ref="B7:L74" xr:uid="{54A8DCDC-CD80-463B-AED2-D0EDCD3407CB}"/>
  <tableColumns count="11">
    <tableColumn id="1" xr3:uid="{F81A7282-4D42-4AF5-995D-D71D50938E9A}" name="First Name" totalsRowLabel="Total"/>
    <tableColumn id="2" xr3:uid="{0F7830AE-4875-4834-BC30-6CE7448BEE9F}" name="Last Name" totalsRowFunction="count"/>
    <tableColumn id="3" xr3:uid="{8FD72307-CA31-4E94-9835-9A0D32859625}" name="Company"/>
    <tableColumn id="4" xr3:uid="{CF1F952E-49B2-4224-84D0-D012F29C8F27}" name="Joined" dataDxfId="2"/>
    <tableColumn id="7" xr3:uid="{309B8FB5-0E96-4334-A9A0-939BA95ACB22}" name="Type"/>
    <tableColumn id="5" xr3:uid="{A480119E-76D2-4E71-AA2D-1E115ECFEF20}" name="Years" dataDxfId="5">
      <calculatedColumnFormula>IF(ISBLANK(E8)=FALSE,(TODAY()-E8)/365.25,"")</calculatedColumnFormula>
    </tableColumn>
    <tableColumn id="6" xr3:uid="{E1924992-F8C6-4538-8339-D8C7331B4504}" name="Suburb"/>
    <tableColumn id="8" xr3:uid="{2663FCE7-E814-44F3-BD49-76116F3D5E6C}" name="Annual Fee" totalsRowFunction="sum" dataCellStyle="Currency">
      <calculatedColumnFormula>IF(F8="Gold",1250,IF(F8="Silver",1000,IF(F8="Bronze",850,450)))</calculatedColumnFormula>
    </tableColumn>
    <tableColumn id="9" xr3:uid="{3FD81151-4437-4D1F-8D35-3C71882A5F7D}" name="inc GST" dataDxfId="3">
      <calculatedColumnFormula>Members_List[[#This Row],[Annual Fee]]*1.1</calculatedColumnFormula>
    </tableColumn>
    <tableColumn id="10" xr3:uid="{E567A747-8E88-417E-B40F-45F936658A78}" name="Year" dataDxfId="1">
      <calculatedColumnFormula>YEAR(Members_List[[#This Row],[Joined]])</calculatedColumnFormula>
    </tableColumn>
    <tableColumn id="11" xr3:uid="{DE11A33A-469C-44D0-898C-DC32EC280A75}" name="Month" dataDxfId="0">
      <calculatedColumnFormula>Members_List[[#This Row],[Joined]]</calculatedColumnFormula>
    </tableColumn>
  </tableColumns>
  <tableStyleInfo name="TableStyleMedium2"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mberships" displayName="Memberships" ref="B7:I71" totalsRowShown="0" headerRowDxfId="8">
  <autoFilter ref="B7:I71" xr:uid="{00000000-0009-0000-0100-000001000000}"/>
  <tableColumns count="8">
    <tableColumn id="2" xr3:uid="{00000000-0010-0000-0000-000002000000}" name="First Name"/>
    <tableColumn id="3" xr3:uid="{00000000-0010-0000-0000-000003000000}" name="Last Name"/>
    <tableColumn id="4" xr3:uid="{00000000-0010-0000-0000-000004000000}" name="Company"/>
    <tableColumn id="5" xr3:uid="{00000000-0010-0000-0000-000005000000}" name="Joined" dataDxfId="7"/>
    <tableColumn id="6" xr3:uid="{00000000-0010-0000-0000-000006000000}" name="Years" dataDxfId="6">
      <calculatedColumnFormula>IF(ISBLANK(E8)=FALSE,(TODAY()-E8)/365.25,"")</calculatedColumnFormula>
    </tableColumn>
    <tableColumn id="7" xr3:uid="{00000000-0010-0000-0000-000007000000}" name="Suburb"/>
    <tableColumn id="8" xr3:uid="{00000000-0010-0000-0000-000008000000}" name="Type"/>
    <tableColumn id="9" xr3:uid="{00000000-0010-0000-0000-000009000000}" name="Annual Fee">
      <calculatedColumnFormula>IF(H8="Gold",1250,IF(H8="Silver",1000,IF(H8="Bronze",850,450)))</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74"/>
  <sheetViews>
    <sheetView tabSelected="1" zoomScale="190" zoomScaleNormal="190" workbookViewId="0">
      <selection activeCell="H10" sqref="H10"/>
    </sheetView>
  </sheetViews>
  <sheetFormatPr defaultRowHeight="12.75" x14ac:dyDescent="0.2"/>
  <cols>
    <col min="1" max="1" width="17.5703125" customWidth="1"/>
    <col min="2" max="2" width="12.85546875" customWidth="1"/>
    <col min="3" max="3" width="12.7109375" customWidth="1"/>
    <col min="4" max="4" width="21.85546875" bestFit="1" customWidth="1"/>
    <col min="5" max="5" width="12.85546875" style="2" bestFit="1" customWidth="1"/>
    <col min="6" max="6" width="10.42578125" customWidth="1"/>
    <col min="7" max="7" width="18.5703125" customWidth="1"/>
    <col min="8" max="8" width="11.5703125" bestFit="1" customWidth="1"/>
    <col min="9" max="9" width="13.5703125" customWidth="1"/>
    <col min="10" max="10" width="11.7109375" customWidth="1"/>
    <col min="11" max="11" width="12.7109375" customWidth="1"/>
    <col min="12" max="12" width="9.85546875" bestFit="1" customWidth="1"/>
    <col min="13" max="14" width="12.7109375" customWidth="1"/>
  </cols>
  <sheetData>
    <row r="1" spans="2:12" ht="18" x14ac:dyDescent="0.25">
      <c r="B1" s="3" t="s">
        <v>220</v>
      </c>
    </row>
    <row r="2" spans="2:12" x14ac:dyDescent="0.2">
      <c r="B2" s="4" t="s">
        <v>114</v>
      </c>
      <c r="C2" s="14">
        <f>SUMIF(Members_List[Type],B2,Members_List[Annual Fee])</f>
        <v>17500</v>
      </c>
    </row>
    <row r="3" spans="2:12" x14ac:dyDescent="0.2">
      <c r="B3" s="4" t="s">
        <v>115</v>
      </c>
      <c r="C3" s="14">
        <f>SUMIF(Members_List[Type],B3,Members_List[Annual Fee])</f>
        <v>20000</v>
      </c>
      <c r="D3" s="10"/>
      <c r="F3" s="2"/>
      <c r="G3" s="9" t="s">
        <v>226</v>
      </c>
      <c r="H3" s="13">
        <f>SUM(Members_List[Annual Fee])</f>
        <v>61550</v>
      </c>
    </row>
    <row r="4" spans="2:12" x14ac:dyDescent="0.2">
      <c r="B4" s="4" t="s">
        <v>218</v>
      </c>
      <c r="C4" s="14">
        <f>SUMIF(Members_List[Type],B4,Members_List[Annual Fee])</f>
        <v>19550</v>
      </c>
      <c r="D4" s="10"/>
      <c r="G4" s="9" t="s">
        <v>227</v>
      </c>
      <c r="H4">
        <f>COUNT(Members_List[Annual Fee])</f>
        <v>67</v>
      </c>
    </row>
    <row r="5" spans="2:12" x14ac:dyDescent="0.2">
      <c r="B5" s="4" t="s">
        <v>116</v>
      </c>
      <c r="C5" s="14">
        <f>SUMIF(Members_List[Type],B5,Members_List[Annual Fee])</f>
        <v>4500</v>
      </c>
      <c r="D5" s="10"/>
    </row>
    <row r="6" spans="2:12" x14ac:dyDescent="0.2">
      <c r="D6" s="10"/>
    </row>
    <row r="7" spans="2:12" s="1" customFormat="1" x14ac:dyDescent="0.2">
      <c r="B7" s="11" t="s">
        <v>117</v>
      </c>
      <c r="C7" s="11" t="s">
        <v>118</v>
      </c>
      <c r="D7" s="11" t="s">
        <v>125</v>
      </c>
      <c r="E7" s="11" t="s">
        <v>119</v>
      </c>
      <c r="F7" s="11" t="s">
        <v>122</v>
      </c>
      <c r="G7" s="11" t="s">
        <v>120</v>
      </c>
      <c r="H7" s="11" t="s">
        <v>121</v>
      </c>
      <c r="I7" s="11" t="s">
        <v>123</v>
      </c>
      <c r="J7" s="11" t="s">
        <v>228</v>
      </c>
      <c r="K7" s="11" t="s">
        <v>229</v>
      </c>
      <c r="L7" s="11" t="s">
        <v>230</v>
      </c>
    </row>
    <row r="8" spans="2:12" x14ac:dyDescent="0.2">
      <c r="B8" t="s">
        <v>0</v>
      </c>
      <c r="C8" t="s">
        <v>56</v>
      </c>
      <c r="D8" t="s">
        <v>126</v>
      </c>
      <c r="E8" s="6">
        <v>39825</v>
      </c>
      <c r="F8" t="s">
        <v>114</v>
      </c>
      <c r="G8" s="8">
        <f ca="1">IF(ISBLANK(E8)=FALSE,(TODAY()-E8)/365.25,"")</f>
        <v>15.260780287474333</v>
      </c>
      <c r="H8" t="s">
        <v>98</v>
      </c>
      <c r="I8" s="12">
        <f>IF(F8="Gold",1250,IF(F8="Silver",1000,IF(F8="Bronze",850,450)))</f>
        <v>1250</v>
      </c>
      <c r="J8" s="12">
        <f>Members_List[[#This Row],[Annual Fee]]*1.1</f>
        <v>1375</v>
      </c>
      <c r="K8">
        <f>YEAR(Members_List[[#This Row],[Joined]])</f>
        <v>2009</v>
      </c>
      <c r="L8" s="16">
        <f>Members_List[[#This Row],[Joined]]</f>
        <v>39825</v>
      </c>
    </row>
    <row r="9" spans="2:12" x14ac:dyDescent="0.2">
      <c r="B9" t="s">
        <v>1</v>
      </c>
      <c r="C9" t="s">
        <v>30</v>
      </c>
      <c r="D9" t="s">
        <v>127</v>
      </c>
      <c r="E9" s="6">
        <v>35849</v>
      </c>
      <c r="F9" t="s">
        <v>218</v>
      </c>
      <c r="G9" s="8">
        <f ca="1">IF(ISBLANK(E9)=FALSE,(TODAY()-E9)/365.25,"")</f>
        <v>26.146475017111566</v>
      </c>
      <c r="H9" t="s">
        <v>99</v>
      </c>
      <c r="I9" s="12">
        <f>IF(F9="Gold",1250,IF(F9="Silver",1000,IF(F9="Bronze",850,450)))</f>
        <v>850</v>
      </c>
      <c r="J9" s="15">
        <f>Members_List[[#This Row],[Annual Fee]]*1.1</f>
        <v>935.00000000000011</v>
      </c>
      <c r="K9">
        <f>YEAR(Members_List[[#This Row],[Joined]])</f>
        <v>1998</v>
      </c>
      <c r="L9" s="16">
        <f>Members_List[[#This Row],[Joined]]</f>
        <v>35849</v>
      </c>
    </row>
    <row r="10" spans="2:12" x14ac:dyDescent="0.2">
      <c r="B10" t="s">
        <v>2</v>
      </c>
      <c r="C10" t="s">
        <v>57</v>
      </c>
      <c r="D10" t="s">
        <v>128</v>
      </c>
      <c r="E10" s="6">
        <v>39846</v>
      </c>
      <c r="F10" t="s">
        <v>115</v>
      </c>
      <c r="G10" s="8">
        <f ca="1">IF(ISBLANK(E10)=FALSE,(TODAY()-E10)/365.25,"")</f>
        <v>15.203285420944558</v>
      </c>
      <c r="H10" t="s">
        <v>100</v>
      </c>
      <c r="I10" s="12">
        <f>IF(F10="Gold",1250,IF(F10="Silver",1000,IF(F10="Bronze",850,450)))</f>
        <v>1000</v>
      </c>
      <c r="J10" s="15">
        <f>Members_List[[#This Row],[Annual Fee]]*1.1</f>
        <v>1100</v>
      </c>
      <c r="K10">
        <f>YEAR(Members_List[[#This Row],[Joined]])</f>
        <v>2009</v>
      </c>
      <c r="L10" s="16">
        <f>Members_List[[#This Row],[Joined]]</f>
        <v>39846</v>
      </c>
    </row>
    <row r="11" spans="2:12" x14ac:dyDescent="0.2">
      <c r="B11" t="s">
        <v>3</v>
      </c>
      <c r="C11" t="s">
        <v>58</v>
      </c>
      <c r="D11" t="s">
        <v>129</v>
      </c>
      <c r="E11" s="6">
        <v>39849</v>
      </c>
      <c r="F11" t="s">
        <v>218</v>
      </c>
      <c r="G11" s="8">
        <f ca="1">IF(ISBLANK(E11)=FALSE,(TODAY()-E11)/365.25,"")</f>
        <v>15.195071868583161</v>
      </c>
      <c r="H11" t="s">
        <v>101</v>
      </c>
      <c r="I11" s="12">
        <f>IF(F11="Gold",1250,IF(F11="Silver",1000,IF(F11="Bronze",850,450)))</f>
        <v>850</v>
      </c>
      <c r="J11" s="15">
        <f>Members_List[[#This Row],[Annual Fee]]*1.1</f>
        <v>935.00000000000011</v>
      </c>
      <c r="K11">
        <f>YEAR(Members_List[[#This Row],[Joined]])</f>
        <v>2009</v>
      </c>
      <c r="L11" s="16">
        <f>Members_List[[#This Row],[Joined]]</f>
        <v>39849</v>
      </c>
    </row>
    <row r="12" spans="2:12" x14ac:dyDescent="0.2">
      <c r="B12" t="s">
        <v>4</v>
      </c>
      <c r="C12" t="s">
        <v>59</v>
      </c>
      <c r="D12" t="s">
        <v>130</v>
      </c>
      <c r="E12" s="6">
        <v>39855</v>
      </c>
      <c r="F12" t="s">
        <v>116</v>
      </c>
      <c r="G12" s="8">
        <f ca="1">IF(ISBLANK(E12)=FALSE,(TODAY()-E12)/365.25,"")</f>
        <v>15.178644763860369</v>
      </c>
      <c r="H12" t="s">
        <v>190</v>
      </c>
      <c r="I12" s="12">
        <f>IF(F12="Gold",1250,IF(F12="Silver",1000,IF(F12="Bronze",850,450)))</f>
        <v>450</v>
      </c>
      <c r="J12" s="15">
        <f>Members_List[[#This Row],[Annual Fee]]*1.1</f>
        <v>495.00000000000006</v>
      </c>
      <c r="K12">
        <f>YEAR(Members_List[[#This Row],[Joined]])</f>
        <v>2009</v>
      </c>
      <c r="L12" s="16">
        <f>Members_List[[#This Row],[Joined]]</f>
        <v>39855</v>
      </c>
    </row>
    <row r="13" spans="2:12" x14ac:dyDescent="0.2">
      <c r="B13" t="s">
        <v>5</v>
      </c>
      <c r="C13" t="s">
        <v>60</v>
      </c>
      <c r="D13" t="s">
        <v>131</v>
      </c>
      <c r="E13" s="6">
        <v>39864</v>
      </c>
      <c r="F13" t="s">
        <v>116</v>
      </c>
      <c r="G13" s="8">
        <f ca="1">IF(ISBLANK(E13)=FALSE,(TODAY()-E13)/365.25,"")</f>
        <v>15.154004106776181</v>
      </c>
      <c r="H13" t="s">
        <v>191</v>
      </c>
      <c r="I13" s="12">
        <f>IF(F13="Gold",1250,IF(F13="Silver",1000,IF(F13="Bronze",850,450)))</f>
        <v>450</v>
      </c>
      <c r="J13" s="15">
        <f>Members_List[[#This Row],[Annual Fee]]*1.1</f>
        <v>495.00000000000006</v>
      </c>
      <c r="K13">
        <f>YEAR(Members_List[[#This Row],[Joined]])</f>
        <v>2009</v>
      </c>
      <c r="L13" s="16">
        <f>Members_List[[#This Row],[Joined]]</f>
        <v>39864</v>
      </c>
    </row>
    <row r="14" spans="2:12" x14ac:dyDescent="0.2">
      <c r="B14" t="s">
        <v>6</v>
      </c>
      <c r="C14" t="s">
        <v>61</v>
      </c>
      <c r="D14" t="s">
        <v>132</v>
      </c>
      <c r="E14" s="6">
        <v>39868</v>
      </c>
      <c r="F14" t="s">
        <v>115</v>
      </c>
      <c r="G14" s="8">
        <f ca="1">IF(ISBLANK(E14)=FALSE,(TODAY()-E14)/365.25,"")</f>
        <v>15.143052703627653</v>
      </c>
      <c r="H14" t="s">
        <v>192</v>
      </c>
      <c r="I14" s="12">
        <f>IF(F14="Gold",1250,IF(F14="Silver",1000,IF(F14="Bronze",850,450)))</f>
        <v>1000</v>
      </c>
      <c r="J14" s="15">
        <f>Members_List[[#This Row],[Annual Fee]]*1.1</f>
        <v>1100</v>
      </c>
      <c r="K14">
        <f>YEAR(Members_List[[#This Row],[Joined]])</f>
        <v>2009</v>
      </c>
      <c r="L14" s="16">
        <f>Members_List[[#This Row],[Joined]]</f>
        <v>39868</v>
      </c>
    </row>
    <row r="15" spans="2:12" x14ac:dyDescent="0.2">
      <c r="B15" t="s">
        <v>7</v>
      </c>
      <c r="C15" t="s">
        <v>62</v>
      </c>
      <c r="D15" t="s">
        <v>133</v>
      </c>
      <c r="E15" s="6">
        <v>39871</v>
      </c>
      <c r="F15" t="s">
        <v>114</v>
      </c>
      <c r="G15" s="8">
        <f ca="1">IF(ISBLANK(E15)=FALSE,(TODAY()-E15)/365.25,"")</f>
        <v>15.134839151266256</v>
      </c>
      <c r="H15" t="s">
        <v>100</v>
      </c>
      <c r="I15" s="12">
        <f>IF(F15="Gold",1250,IF(F15="Silver",1000,IF(F15="Bronze",850,450)))</f>
        <v>1250</v>
      </c>
      <c r="J15" s="15">
        <f>Members_List[[#This Row],[Annual Fee]]*1.1</f>
        <v>1375</v>
      </c>
      <c r="K15">
        <f>YEAR(Members_List[[#This Row],[Joined]])</f>
        <v>2009</v>
      </c>
      <c r="L15" s="16">
        <f>Members_List[[#This Row],[Joined]]</f>
        <v>39871</v>
      </c>
    </row>
    <row r="16" spans="2:12" x14ac:dyDescent="0.2">
      <c r="B16" t="s">
        <v>8</v>
      </c>
      <c r="C16" t="s">
        <v>63</v>
      </c>
      <c r="D16" t="s">
        <v>134</v>
      </c>
      <c r="E16" s="6">
        <v>39876</v>
      </c>
      <c r="F16" t="s">
        <v>114</v>
      </c>
      <c r="G16" s="8">
        <f ca="1">IF(ISBLANK(E16)=FALSE,(TODAY()-E16)/365.25,"")</f>
        <v>15.121149897330595</v>
      </c>
      <c r="H16" t="s">
        <v>98</v>
      </c>
      <c r="I16" s="12">
        <f>IF(F16="Gold",1250,IF(F16="Silver",1000,IF(F16="Bronze",850,450)))</f>
        <v>1250</v>
      </c>
      <c r="J16" s="15">
        <f>Members_List[[#This Row],[Annual Fee]]*1.1</f>
        <v>1375</v>
      </c>
      <c r="K16">
        <f>YEAR(Members_List[[#This Row],[Joined]])</f>
        <v>2009</v>
      </c>
      <c r="L16" s="16">
        <f>Members_List[[#This Row],[Joined]]</f>
        <v>39876</v>
      </c>
    </row>
    <row r="17" spans="2:12" x14ac:dyDescent="0.2">
      <c r="B17" t="s">
        <v>1</v>
      </c>
      <c r="C17" t="s">
        <v>64</v>
      </c>
      <c r="D17" t="s">
        <v>135</v>
      </c>
      <c r="E17" s="6">
        <v>39885</v>
      </c>
      <c r="F17" t="s">
        <v>114</v>
      </c>
      <c r="G17" s="8">
        <f ca="1">IF(ISBLANK(E17)=FALSE,(TODAY()-E17)/365.25,"")</f>
        <v>15.096509240246407</v>
      </c>
      <c r="H17" t="s">
        <v>193</v>
      </c>
      <c r="I17" s="12">
        <f>IF(F17="Gold",1250,IF(F17="Silver",1000,IF(F17="Bronze",850,450)))</f>
        <v>1250</v>
      </c>
      <c r="J17" s="15">
        <f>Members_List[[#This Row],[Annual Fee]]*1.1</f>
        <v>1375</v>
      </c>
      <c r="K17">
        <f>YEAR(Members_List[[#This Row],[Joined]])</f>
        <v>2009</v>
      </c>
      <c r="L17" s="16">
        <f>Members_List[[#This Row],[Joined]]</f>
        <v>39885</v>
      </c>
    </row>
    <row r="18" spans="2:12" x14ac:dyDescent="0.2">
      <c r="B18" t="s">
        <v>9</v>
      </c>
      <c r="C18" t="s">
        <v>65</v>
      </c>
      <c r="D18" t="s">
        <v>136</v>
      </c>
      <c r="E18" s="6">
        <v>39920</v>
      </c>
      <c r="F18" t="s">
        <v>218</v>
      </c>
      <c r="G18" s="8">
        <f ca="1">IF(ISBLANK(E18)=FALSE,(TODAY()-E18)/365.25,"")</f>
        <v>15.000684462696784</v>
      </c>
      <c r="H18" t="s">
        <v>194</v>
      </c>
      <c r="I18" s="12">
        <f>IF(F18="Gold",1250,IF(F18="Silver",1000,IF(F18="Bronze",850,450)))</f>
        <v>850</v>
      </c>
      <c r="J18" s="15">
        <f>Members_List[[#This Row],[Annual Fee]]*1.1</f>
        <v>935.00000000000011</v>
      </c>
      <c r="K18">
        <f>YEAR(Members_List[[#This Row],[Joined]])</f>
        <v>2009</v>
      </c>
      <c r="L18" s="16">
        <f>Members_List[[#This Row],[Joined]]</f>
        <v>39920</v>
      </c>
    </row>
    <row r="19" spans="2:12" x14ac:dyDescent="0.2">
      <c r="B19" t="s">
        <v>10</v>
      </c>
      <c r="C19" t="s">
        <v>66</v>
      </c>
      <c r="D19" t="s">
        <v>137</v>
      </c>
      <c r="E19" s="6">
        <v>39923</v>
      </c>
      <c r="F19" t="s">
        <v>218</v>
      </c>
      <c r="G19" s="8">
        <f ca="1">IF(ISBLANK(E19)=FALSE,(TODAY()-E19)/365.25,"")</f>
        <v>14.992470910335387</v>
      </c>
      <c r="H19" t="s">
        <v>195</v>
      </c>
      <c r="I19" s="12">
        <f>IF(F19="Gold",1250,IF(F19="Silver",1000,IF(F19="Bronze",850,450)))</f>
        <v>850</v>
      </c>
      <c r="J19" s="15">
        <f>Members_List[[#This Row],[Annual Fee]]*1.1</f>
        <v>935.00000000000011</v>
      </c>
      <c r="K19">
        <f>YEAR(Members_List[[#This Row],[Joined]])</f>
        <v>2009</v>
      </c>
      <c r="L19" s="16">
        <f>Members_List[[#This Row],[Joined]]</f>
        <v>39923</v>
      </c>
    </row>
    <row r="20" spans="2:12" x14ac:dyDescent="0.2">
      <c r="B20" t="s">
        <v>11</v>
      </c>
      <c r="C20" t="s">
        <v>67</v>
      </c>
      <c r="D20" t="s">
        <v>138</v>
      </c>
      <c r="E20" s="6">
        <v>39929</v>
      </c>
      <c r="F20" t="s">
        <v>218</v>
      </c>
      <c r="G20" s="8">
        <f ca="1">IF(ISBLANK(E20)=FALSE,(TODAY()-E20)/365.25,"")</f>
        <v>14.976043805612594</v>
      </c>
      <c r="H20" t="s">
        <v>102</v>
      </c>
      <c r="I20" s="12">
        <f>IF(F20="Gold",1250,IF(F20="Silver",1000,IF(F20="Bronze",850,450)))</f>
        <v>850</v>
      </c>
      <c r="J20" s="15">
        <f>Members_List[[#This Row],[Annual Fee]]*1.1</f>
        <v>935.00000000000011</v>
      </c>
      <c r="K20">
        <f>YEAR(Members_List[[#This Row],[Joined]])</f>
        <v>2009</v>
      </c>
      <c r="L20" s="16">
        <f>Members_List[[#This Row],[Joined]]</f>
        <v>39929</v>
      </c>
    </row>
    <row r="21" spans="2:12" x14ac:dyDescent="0.2">
      <c r="B21" t="s">
        <v>12</v>
      </c>
      <c r="C21" t="s">
        <v>68</v>
      </c>
      <c r="D21" t="s">
        <v>139</v>
      </c>
      <c r="E21" s="6">
        <v>39938</v>
      </c>
      <c r="F21" t="s">
        <v>114</v>
      </c>
      <c r="G21" s="8">
        <f ca="1">IF(ISBLANK(E21)=FALSE,(TODAY()-E21)/365.25,"")</f>
        <v>14.951403148528405</v>
      </c>
      <c r="H21" t="s">
        <v>196</v>
      </c>
      <c r="I21" s="12">
        <f>IF(F21="Gold",1250,IF(F21="Silver",1000,IF(F21="Bronze",850,450)))</f>
        <v>1250</v>
      </c>
      <c r="J21" s="15">
        <f>Members_List[[#This Row],[Annual Fee]]*1.1</f>
        <v>1375</v>
      </c>
      <c r="K21">
        <f>YEAR(Members_List[[#This Row],[Joined]])</f>
        <v>2009</v>
      </c>
      <c r="L21" s="16">
        <f>Members_List[[#This Row],[Joined]]</f>
        <v>39938</v>
      </c>
    </row>
    <row r="22" spans="2:12" x14ac:dyDescent="0.2">
      <c r="B22" t="s">
        <v>13</v>
      </c>
      <c r="C22" t="s">
        <v>69</v>
      </c>
      <c r="D22" t="s">
        <v>140</v>
      </c>
      <c r="E22" s="6">
        <v>39944</v>
      </c>
      <c r="F22" t="s">
        <v>115</v>
      </c>
      <c r="G22" s="8">
        <f ca="1">IF(ISBLANK(E22)=FALSE,(TODAY()-E22)/365.25,"")</f>
        <v>14.934976043805612</v>
      </c>
      <c r="H22" t="s">
        <v>197</v>
      </c>
      <c r="I22" s="12">
        <f>IF(F22="Gold",1250,IF(F22="Silver",1000,IF(F22="Bronze",850,450)))</f>
        <v>1000</v>
      </c>
      <c r="J22" s="15">
        <f>Members_List[[#This Row],[Annual Fee]]*1.1</f>
        <v>1100</v>
      </c>
      <c r="K22">
        <f>YEAR(Members_List[[#This Row],[Joined]])</f>
        <v>2009</v>
      </c>
      <c r="L22" s="16">
        <f>Members_List[[#This Row],[Joined]]</f>
        <v>39944</v>
      </c>
    </row>
    <row r="23" spans="2:12" x14ac:dyDescent="0.2">
      <c r="B23" t="s">
        <v>14</v>
      </c>
      <c r="C23" t="s">
        <v>70</v>
      </c>
      <c r="D23" t="s">
        <v>141</v>
      </c>
      <c r="E23" s="6">
        <v>39953</v>
      </c>
      <c r="F23" t="s">
        <v>115</v>
      </c>
      <c r="G23" s="8">
        <f ca="1">IF(ISBLANK(E23)=FALSE,(TODAY()-E23)/365.25,"")</f>
        <v>14.910335386721425</v>
      </c>
      <c r="H23" t="s">
        <v>198</v>
      </c>
      <c r="I23" s="12">
        <f>IF(F23="Gold",1250,IF(F23="Silver",1000,IF(F23="Bronze",850,450)))</f>
        <v>1000</v>
      </c>
      <c r="J23" s="15">
        <f>Members_List[[#This Row],[Annual Fee]]*1.1</f>
        <v>1100</v>
      </c>
      <c r="K23">
        <f>YEAR(Members_List[[#This Row],[Joined]])</f>
        <v>2009</v>
      </c>
      <c r="L23" s="16">
        <f>Members_List[[#This Row],[Joined]]</f>
        <v>39953</v>
      </c>
    </row>
    <row r="24" spans="2:12" x14ac:dyDescent="0.2">
      <c r="B24" t="s">
        <v>15</v>
      </c>
      <c r="C24" t="s">
        <v>64</v>
      </c>
      <c r="D24" t="s">
        <v>155</v>
      </c>
      <c r="E24" s="6">
        <v>36701</v>
      </c>
      <c r="F24" t="s">
        <v>115</v>
      </c>
      <c r="G24" s="8">
        <f ca="1">IF(ISBLANK(E24)=FALSE,(TODAY()-E24)/365.25,"")</f>
        <v>23.813826146475016</v>
      </c>
      <c r="H24" t="s">
        <v>199</v>
      </c>
      <c r="I24" s="12">
        <f>IF(F24="Gold",1250,IF(F24="Silver",1000,IF(F24="Bronze",850,450)))</f>
        <v>1000</v>
      </c>
      <c r="J24" s="15">
        <f>Members_List[[#This Row],[Annual Fee]]*1.1</f>
        <v>1100</v>
      </c>
      <c r="K24">
        <f>YEAR(Members_List[[#This Row],[Joined]])</f>
        <v>2000</v>
      </c>
      <c r="L24" s="16">
        <f>Members_List[[#This Row],[Joined]]</f>
        <v>36701</v>
      </c>
    </row>
    <row r="25" spans="2:12" x14ac:dyDescent="0.2">
      <c r="B25" t="s">
        <v>16</v>
      </c>
      <c r="C25" t="s">
        <v>18</v>
      </c>
      <c r="D25" t="s">
        <v>156</v>
      </c>
      <c r="E25" s="6">
        <v>36704</v>
      </c>
      <c r="F25" t="s">
        <v>115</v>
      </c>
      <c r="G25" s="8">
        <f ca="1">IF(ISBLANK(E25)=FALSE,(TODAY()-E25)/365.25,"")</f>
        <v>23.805612594113622</v>
      </c>
      <c r="H25" t="s">
        <v>200</v>
      </c>
      <c r="I25" s="12">
        <f>IF(F25="Gold",1250,IF(F25="Silver",1000,IF(F25="Bronze",850,450)))</f>
        <v>1000</v>
      </c>
      <c r="J25" s="15">
        <f>Members_List[[#This Row],[Annual Fee]]*1.1</f>
        <v>1100</v>
      </c>
      <c r="K25">
        <f>YEAR(Members_List[[#This Row],[Joined]])</f>
        <v>2000</v>
      </c>
      <c r="L25" s="16">
        <f>Members_List[[#This Row],[Joined]]</f>
        <v>36704</v>
      </c>
    </row>
    <row r="26" spans="2:12" x14ac:dyDescent="0.2">
      <c r="B26" t="s">
        <v>17</v>
      </c>
      <c r="C26" t="s">
        <v>71</v>
      </c>
      <c r="D26" t="s">
        <v>157</v>
      </c>
      <c r="E26" s="6">
        <v>36710</v>
      </c>
      <c r="F26" t="s">
        <v>114</v>
      </c>
      <c r="G26" s="8">
        <f ca="1">IF(ISBLANK(E26)=FALSE,(TODAY()-E26)/365.25,"")</f>
        <v>23.789185489390828</v>
      </c>
      <c r="H26" t="s">
        <v>201</v>
      </c>
      <c r="I26" s="12">
        <f>IF(F26="Gold",1250,IF(F26="Silver",1000,IF(F26="Bronze",850,450)))</f>
        <v>1250</v>
      </c>
      <c r="J26" s="15">
        <f>Members_List[[#This Row],[Annual Fee]]*1.1</f>
        <v>1375</v>
      </c>
      <c r="K26">
        <f>YEAR(Members_List[[#This Row],[Joined]])</f>
        <v>2000</v>
      </c>
      <c r="L26" s="16">
        <f>Members_List[[#This Row],[Joined]]</f>
        <v>36710</v>
      </c>
    </row>
    <row r="27" spans="2:12" x14ac:dyDescent="0.2">
      <c r="B27" t="s">
        <v>18</v>
      </c>
      <c r="C27" t="s">
        <v>72</v>
      </c>
      <c r="D27" t="s">
        <v>158</v>
      </c>
      <c r="E27" s="6">
        <v>36716</v>
      </c>
      <c r="F27" t="s">
        <v>115</v>
      </c>
      <c r="G27" s="8">
        <f ca="1">IF(ISBLANK(E27)=FALSE,(TODAY()-E27)/365.25,"")</f>
        <v>23.772758384668034</v>
      </c>
      <c r="H27" t="s">
        <v>223</v>
      </c>
      <c r="I27" s="12">
        <f>IF(F27="Gold",1250,IF(F27="Silver",1000,IF(F27="Bronze",850,450)))</f>
        <v>1000</v>
      </c>
      <c r="J27" s="15">
        <f>Members_List[[#This Row],[Annual Fee]]*1.1</f>
        <v>1100</v>
      </c>
      <c r="K27">
        <f>YEAR(Members_List[[#This Row],[Joined]])</f>
        <v>2000</v>
      </c>
      <c r="L27" s="16">
        <f>Members_List[[#This Row],[Joined]]</f>
        <v>36716</v>
      </c>
    </row>
    <row r="28" spans="2:12" x14ac:dyDescent="0.2">
      <c r="B28" t="s">
        <v>19</v>
      </c>
      <c r="C28" t="s">
        <v>73</v>
      </c>
      <c r="D28" t="s">
        <v>162</v>
      </c>
      <c r="E28" s="6">
        <v>36725</v>
      </c>
      <c r="F28" t="s">
        <v>218</v>
      </c>
      <c r="G28" s="8">
        <f ca="1">IF(ISBLANK(E28)=FALSE,(TODAY()-E28)/365.25,"")</f>
        <v>23.748117727583846</v>
      </c>
      <c r="H28" t="s">
        <v>192</v>
      </c>
      <c r="I28" s="12">
        <f>IF(F28="Gold",1250,IF(F28="Silver",1000,IF(F28="Bronze",850,450)))</f>
        <v>850</v>
      </c>
      <c r="J28" s="15">
        <f>Members_List[[#This Row],[Annual Fee]]*1.1</f>
        <v>935.00000000000011</v>
      </c>
      <c r="K28">
        <f>YEAR(Members_List[[#This Row],[Joined]])</f>
        <v>2000</v>
      </c>
      <c r="L28" s="16">
        <f>Members_List[[#This Row],[Joined]]</f>
        <v>36725</v>
      </c>
    </row>
    <row r="29" spans="2:12" x14ac:dyDescent="0.2">
      <c r="B29" t="s">
        <v>20</v>
      </c>
      <c r="C29" t="s">
        <v>74</v>
      </c>
      <c r="D29" t="s">
        <v>159</v>
      </c>
      <c r="E29" s="6">
        <v>37125</v>
      </c>
      <c r="F29" t="s">
        <v>218</v>
      </c>
      <c r="G29" s="8">
        <f ca="1">IF(ISBLANK(E29)=FALSE,(TODAY()-E29)/365.25,"")</f>
        <v>22.652977412731005</v>
      </c>
      <c r="H29" t="s">
        <v>104</v>
      </c>
      <c r="I29" s="12">
        <f>IF(F29="Gold",1250,IF(F29="Silver",1000,IF(F29="Bronze",850,450)))</f>
        <v>850</v>
      </c>
      <c r="J29" s="15">
        <f>Members_List[[#This Row],[Annual Fee]]*1.1</f>
        <v>935.00000000000011</v>
      </c>
      <c r="K29">
        <f>YEAR(Members_List[[#This Row],[Joined]])</f>
        <v>2001</v>
      </c>
      <c r="L29" s="16">
        <f>Members_List[[#This Row],[Joined]]</f>
        <v>37125</v>
      </c>
    </row>
    <row r="30" spans="2:12" x14ac:dyDescent="0.2">
      <c r="B30" t="s">
        <v>21</v>
      </c>
      <c r="C30" t="s">
        <v>58</v>
      </c>
      <c r="D30" t="s">
        <v>163</v>
      </c>
      <c r="E30" s="6">
        <v>37128</v>
      </c>
      <c r="F30" t="s">
        <v>218</v>
      </c>
      <c r="G30" s="8">
        <f ca="1">IF(ISBLANK(E30)=FALSE,(TODAY()-E30)/365.25,"")</f>
        <v>22.644763860369611</v>
      </c>
      <c r="H30" t="s">
        <v>197</v>
      </c>
      <c r="I30" s="12">
        <f>IF(F30="Gold",1250,IF(F30="Silver",1000,IF(F30="Bronze",850,450)))</f>
        <v>850</v>
      </c>
      <c r="J30" s="15">
        <f>Members_List[[#This Row],[Annual Fee]]*1.1</f>
        <v>935.00000000000011</v>
      </c>
      <c r="K30">
        <f>YEAR(Members_List[[#This Row],[Joined]])</f>
        <v>2001</v>
      </c>
      <c r="L30" s="16">
        <f>Members_List[[#This Row],[Joined]]</f>
        <v>37128</v>
      </c>
    </row>
    <row r="31" spans="2:12" x14ac:dyDescent="0.2">
      <c r="B31" t="s">
        <v>22</v>
      </c>
      <c r="C31" t="s">
        <v>68</v>
      </c>
      <c r="D31" t="s">
        <v>144</v>
      </c>
      <c r="E31" s="6">
        <v>37134</v>
      </c>
      <c r="F31" t="s">
        <v>114</v>
      </c>
      <c r="G31" s="8">
        <f ca="1">IF(ISBLANK(E31)=FALSE,(TODAY()-E31)/365.25,"")</f>
        <v>22.628336755646817</v>
      </c>
      <c r="H31" t="s">
        <v>200</v>
      </c>
      <c r="I31" s="12">
        <f>IF(F31="Gold",1250,IF(F31="Silver",1000,IF(F31="Bronze",850,450)))</f>
        <v>1250</v>
      </c>
      <c r="J31" s="15">
        <f>Members_List[[#This Row],[Annual Fee]]*1.1</f>
        <v>1375</v>
      </c>
      <c r="K31">
        <f>YEAR(Members_List[[#This Row],[Joined]])</f>
        <v>2001</v>
      </c>
      <c r="L31" s="16">
        <f>Members_List[[#This Row],[Joined]]</f>
        <v>37134</v>
      </c>
    </row>
    <row r="32" spans="2:12" x14ac:dyDescent="0.2">
      <c r="B32" t="s">
        <v>23</v>
      </c>
      <c r="C32" t="s">
        <v>65</v>
      </c>
      <c r="D32" t="s">
        <v>160</v>
      </c>
      <c r="E32" s="6">
        <v>37143</v>
      </c>
      <c r="F32" t="s">
        <v>116</v>
      </c>
      <c r="G32" s="8">
        <f ca="1">IF(ISBLANK(E32)=FALSE,(TODAY()-E32)/365.25,"")</f>
        <v>22.603696098562629</v>
      </c>
      <c r="H32" t="s">
        <v>106</v>
      </c>
      <c r="I32" s="12">
        <f>IF(F32="Gold",1250,IF(F32="Silver",1000,IF(F32="Bronze",850,450)))</f>
        <v>450</v>
      </c>
      <c r="J32" s="15">
        <f>Members_List[[#This Row],[Annual Fee]]*1.1</f>
        <v>495.00000000000006</v>
      </c>
      <c r="K32">
        <f>YEAR(Members_List[[#This Row],[Joined]])</f>
        <v>2001</v>
      </c>
      <c r="L32" s="16">
        <f>Members_List[[#This Row],[Joined]]</f>
        <v>37143</v>
      </c>
    </row>
    <row r="33" spans="2:12" x14ac:dyDescent="0.2">
      <c r="B33" t="s">
        <v>24</v>
      </c>
      <c r="C33" t="s">
        <v>75</v>
      </c>
      <c r="D33" t="s">
        <v>164</v>
      </c>
      <c r="E33" s="6">
        <v>37149</v>
      </c>
      <c r="F33" t="s">
        <v>115</v>
      </c>
      <c r="G33" s="8">
        <f ca="1">IF(ISBLANK(E33)=FALSE,(TODAY()-E33)/365.25,"")</f>
        <v>22.587268993839835</v>
      </c>
      <c r="H33" t="s">
        <v>99</v>
      </c>
      <c r="I33" s="12">
        <f>IF(F33="Gold",1250,IF(F33="Silver",1000,IF(F33="Bronze",850,450)))</f>
        <v>1000</v>
      </c>
      <c r="J33" s="15">
        <f>Members_List[[#This Row],[Annual Fee]]*1.1</f>
        <v>1100</v>
      </c>
      <c r="K33">
        <f>YEAR(Members_List[[#This Row],[Joined]])</f>
        <v>2001</v>
      </c>
      <c r="L33" s="16">
        <f>Members_List[[#This Row],[Joined]]</f>
        <v>37149</v>
      </c>
    </row>
    <row r="34" spans="2:12" x14ac:dyDescent="0.2">
      <c r="B34" t="s">
        <v>25</v>
      </c>
      <c r="C34" t="s">
        <v>76</v>
      </c>
      <c r="D34" t="s">
        <v>165</v>
      </c>
      <c r="E34" s="6">
        <v>37158</v>
      </c>
      <c r="F34" t="s">
        <v>116</v>
      </c>
      <c r="G34" s="8">
        <f ca="1">IF(ISBLANK(E34)=FALSE,(TODAY()-E34)/365.25,"")</f>
        <v>22.562628336755647</v>
      </c>
      <c r="H34" t="s">
        <v>190</v>
      </c>
      <c r="I34" s="12">
        <f>IF(F34="Gold",1250,IF(F34="Silver",1000,IF(F34="Bronze",850,450)))</f>
        <v>450</v>
      </c>
      <c r="J34" s="15">
        <f>Members_List[[#This Row],[Annual Fee]]*1.1</f>
        <v>495.00000000000006</v>
      </c>
      <c r="K34">
        <f>YEAR(Members_List[[#This Row],[Joined]])</f>
        <v>2001</v>
      </c>
      <c r="L34" s="16">
        <f>Members_List[[#This Row],[Joined]]</f>
        <v>37158</v>
      </c>
    </row>
    <row r="35" spans="2:12" x14ac:dyDescent="0.2">
      <c r="B35" t="s">
        <v>26</v>
      </c>
      <c r="C35" t="s">
        <v>77</v>
      </c>
      <c r="D35" t="s">
        <v>166</v>
      </c>
      <c r="E35" s="6">
        <v>37284</v>
      </c>
      <c r="F35" t="s">
        <v>114</v>
      </c>
      <c r="G35" s="8">
        <f ca="1">IF(ISBLANK(E35)=FALSE,(TODAY()-E35)/365.25,"")</f>
        <v>22.217659137577002</v>
      </c>
      <c r="H35" t="s">
        <v>107</v>
      </c>
      <c r="I35" s="12">
        <f>IF(F35="Gold",1250,IF(F35="Silver",1000,IF(F35="Bronze",850,450)))</f>
        <v>1250</v>
      </c>
      <c r="J35" s="15">
        <f>Members_List[[#This Row],[Annual Fee]]*1.1</f>
        <v>1375</v>
      </c>
      <c r="K35">
        <f>YEAR(Members_List[[#This Row],[Joined]])</f>
        <v>2002</v>
      </c>
      <c r="L35" s="16">
        <f>Members_List[[#This Row],[Joined]]</f>
        <v>37284</v>
      </c>
    </row>
    <row r="36" spans="2:12" x14ac:dyDescent="0.2">
      <c r="B36" t="s">
        <v>27</v>
      </c>
      <c r="C36" t="s">
        <v>78</v>
      </c>
      <c r="D36" t="s">
        <v>161</v>
      </c>
      <c r="E36" s="6">
        <v>37259</v>
      </c>
      <c r="F36" t="s">
        <v>114</v>
      </c>
      <c r="G36" s="8">
        <f ca="1">IF(ISBLANK(E36)=FALSE,(TODAY()-E36)/365.25,"")</f>
        <v>22.286105407255306</v>
      </c>
      <c r="H36" t="s">
        <v>105</v>
      </c>
      <c r="I36" s="12">
        <f>IF(F36="Gold",1250,IF(F36="Silver",1000,IF(F36="Bronze",850,450)))</f>
        <v>1250</v>
      </c>
      <c r="J36" s="15">
        <f>Members_List[[#This Row],[Annual Fee]]*1.1</f>
        <v>1375</v>
      </c>
      <c r="K36">
        <f>YEAR(Members_List[[#This Row],[Joined]])</f>
        <v>2002</v>
      </c>
      <c r="L36" s="16">
        <f>Members_List[[#This Row],[Joined]]</f>
        <v>37259</v>
      </c>
    </row>
    <row r="37" spans="2:12" x14ac:dyDescent="0.2">
      <c r="B37" t="s">
        <v>12</v>
      </c>
      <c r="C37" t="s">
        <v>79</v>
      </c>
      <c r="D37" t="s">
        <v>170</v>
      </c>
      <c r="E37" s="6">
        <v>37299</v>
      </c>
      <c r="F37" t="s">
        <v>115</v>
      </c>
      <c r="G37" s="8">
        <f ca="1">IF(ISBLANK(E37)=FALSE,(TODAY()-E37)/365.25,"")</f>
        <v>22.17659137577002</v>
      </c>
      <c r="H37" t="s">
        <v>202</v>
      </c>
      <c r="I37" s="12">
        <f>IF(F37="Gold",1250,IF(F37="Silver",1000,IF(F37="Bronze",850,450)))</f>
        <v>1000</v>
      </c>
      <c r="J37" s="15">
        <f>Members_List[[#This Row],[Annual Fee]]*1.1</f>
        <v>1100</v>
      </c>
      <c r="K37">
        <f>YEAR(Members_List[[#This Row],[Joined]])</f>
        <v>2002</v>
      </c>
      <c r="L37" s="16">
        <f>Members_List[[#This Row],[Joined]]</f>
        <v>37299</v>
      </c>
    </row>
    <row r="38" spans="2:12" x14ac:dyDescent="0.2">
      <c r="B38" t="s">
        <v>28</v>
      </c>
      <c r="C38" t="s">
        <v>80</v>
      </c>
      <c r="D38" t="s">
        <v>171</v>
      </c>
      <c r="E38" s="6">
        <v>40164</v>
      </c>
      <c r="F38" t="s">
        <v>218</v>
      </c>
      <c r="G38" s="8">
        <f ca="1">IF(ISBLANK(E38)=FALSE,(TODAY()-E38)/365.25,"")</f>
        <v>14.33264887063655</v>
      </c>
      <c r="H38" t="s">
        <v>113</v>
      </c>
      <c r="I38" s="12">
        <f>IF(F38="Gold",1250,IF(F38="Silver",1000,IF(F38="Bronze",850,450)))</f>
        <v>850</v>
      </c>
      <c r="J38" s="15">
        <f>Members_List[[#This Row],[Annual Fee]]*1.1</f>
        <v>935.00000000000011</v>
      </c>
      <c r="K38">
        <f>YEAR(Members_List[[#This Row],[Joined]])</f>
        <v>2009</v>
      </c>
      <c r="L38" s="16">
        <f>Members_List[[#This Row],[Joined]]</f>
        <v>40164</v>
      </c>
    </row>
    <row r="39" spans="2:12" x14ac:dyDescent="0.2">
      <c r="B39" t="s">
        <v>29</v>
      </c>
      <c r="C39" t="s">
        <v>81</v>
      </c>
      <c r="D39" t="s">
        <v>168</v>
      </c>
      <c r="E39" s="6">
        <v>40167</v>
      </c>
      <c r="F39" t="s">
        <v>218</v>
      </c>
      <c r="G39" s="8">
        <f ca="1">IF(ISBLANK(E39)=FALSE,(TODAY()-E39)/365.25,"")</f>
        <v>14.324435318275153</v>
      </c>
      <c r="H39" t="s">
        <v>203</v>
      </c>
      <c r="I39" s="12">
        <f>IF(F39="Gold",1250,IF(F39="Silver",1000,IF(F39="Bronze",850,450)))</f>
        <v>850</v>
      </c>
      <c r="J39" s="15">
        <f>Members_List[[#This Row],[Annual Fee]]*1.1</f>
        <v>935.00000000000011</v>
      </c>
      <c r="K39">
        <f>YEAR(Members_List[[#This Row],[Joined]])</f>
        <v>2009</v>
      </c>
      <c r="L39" s="16">
        <f>Members_List[[#This Row],[Joined]]</f>
        <v>40167</v>
      </c>
    </row>
    <row r="40" spans="2:12" x14ac:dyDescent="0.2">
      <c r="B40" t="s">
        <v>30</v>
      </c>
      <c r="C40" t="s">
        <v>82</v>
      </c>
      <c r="D40" t="s">
        <v>169</v>
      </c>
      <c r="E40" s="6">
        <v>40173</v>
      </c>
      <c r="F40" t="s">
        <v>218</v>
      </c>
      <c r="G40" s="8">
        <f ca="1">IF(ISBLANK(E40)=FALSE,(TODAY()-E40)/365.25,"")</f>
        <v>14.308008213552361</v>
      </c>
      <c r="H40" t="s">
        <v>204</v>
      </c>
      <c r="I40" s="12">
        <f>IF(F40="Gold",1250,IF(F40="Silver",1000,IF(F40="Bronze",850,450)))</f>
        <v>850</v>
      </c>
      <c r="J40" s="15">
        <f>Members_List[[#This Row],[Annual Fee]]*1.1</f>
        <v>935.00000000000011</v>
      </c>
      <c r="K40">
        <f>YEAR(Members_List[[#This Row],[Joined]])</f>
        <v>2009</v>
      </c>
      <c r="L40" s="16">
        <f>Members_List[[#This Row],[Joined]]</f>
        <v>40173</v>
      </c>
    </row>
    <row r="41" spans="2:12" x14ac:dyDescent="0.2">
      <c r="B41" t="s">
        <v>31</v>
      </c>
      <c r="C41" t="s">
        <v>65</v>
      </c>
      <c r="D41" t="s">
        <v>172</v>
      </c>
      <c r="E41" s="6">
        <v>39817</v>
      </c>
      <c r="F41" t="s">
        <v>218</v>
      </c>
      <c r="G41" s="8">
        <f ca="1">IF(ISBLANK(E41)=FALSE,(TODAY()-E41)/365.25,"")</f>
        <v>15.282683093771389</v>
      </c>
      <c r="H41" t="s">
        <v>108</v>
      </c>
      <c r="I41" s="12">
        <f>IF(F41="Gold",1250,IF(F41="Silver",1000,IF(F41="Bronze",850,450)))</f>
        <v>850</v>
      </c>
      <c r="J41" s="15">
        <f>Members_List[[#This Row],[Annual Fee]]*1.1</f>
        <v>935.00000000000011</v>
      </c>
      <c r="K41">
        <f>YEAR(Members_List[[#This Row],[Joined]])</f>
        <v>2009</v>
      </c>
      <c r="L41" s="16">
        <f>Members_List[[#This Row],[Joined]]</f>
        <v>39817</v>
      </c>
    </row>
    <row r="42" spans="2:12" x14ac:dyDescent="0.2">
      <c r="B42" t="s">
        <v>32</v>
      </c>
      <c r="C42" t="s">
        <v>75</v>
      </c>
      <c r="D42" t="s">
        <v>173</v>
      </c>
      <c r="E42" s="6">
        <v>39823</v>
      </c>
      <c r="F42" t="s">
        <v>115</v>
      </c>
      <c r="G42" s="8">
        <f ca="1">IF(ISBLANK(E42)=FALSE,(TODAY()-E42)/365.25,"")</f>
        <v>15.266255989048597</v>
      </c>
      <c r="H42" t="s">
        <v>99</v>
      </c>
      <c r="I42" s="12">
        <f>IF(F42="Gold",1250,IF(F42="Silver",1000,IF(F42="Bronze",850,450)))</f>
        <v>1000</v>
      </c>
      <c r="J42" s="15">
        <f>Members_List[[#This Row],[Annual Fee]]*1.1</f>
        <v>1100</v>
      </c>
      <c r="K42">
        <f>YEAR(Members_List[[#This Row],[Joined]])</f>
        <v>2009</v>
      </c>
      <c r="L42" s="16">
        <f>Members_List[[#This Row],[Joined]]</f>
        <v>39823</v>
      </c>
    </row>
    <row r="43" spans="2:12" x14ac:dyDescent="0.2">
      <c r="B43" t="s">
        <v>33</v>
      </c>
      <c r="C43" t="s">
        <v>83</v>
      </c>
      <c r="D43" t="s">
        <v>174</v>
      </c>
      <c r="E43" s="6">
        <v>39832</v>
      </c>
      <c r="F43" t="s">
        <v>115</v>
      </c>
      <c r="G43" s="8">
        <f ca="1">IF(ISBLANK(E43)=FALSE,(TODAY()-E43)/365.25,"")</f>
        <v>15.241615331964407</v>
      </c>
      <c r="H43" t="s">
        <v>205</v>
      </c>
      <c r="I43" s="12">
        <f>IF(F43="Gold",1250,IF(F43="Silver",1000,IF(F43="Bronze",850,450)))</f>
        <v>1000</v>
      </c>
      <c r="J43" s="15">
        <f>Members_List[[#This Row],[Annual Fee]]*1.1</f>
        <v>1100</v>
      </c>
      <c r="K43">
        <f>YEAR(Members_List[[#This Row],[Joined]])</f>
        <v>2009</v>
      </c>
      <c r="L43" s="16">
        <f>Members_List[[#This Row],[Joined]]</f>
        <v>39832</v>
      </c>
    </row>
    <row r="44" spans="2:12" x14ac:dyDescent="0.2">
      <c r="B44" t="s">
        <v>34</v>
      </c>
      <c r="C44" t="s">
        <v>84</v>
      </c>
      <c r="D44" t="s">
        <v>142</v>
      </c>
      <c r="E44" s="6">
        <v>39867</v>
      </c>
      <c r="F44" t="s">
        <v>115</v>
      </c>
      <c r="G44" s="8">
        <f ca="1">IF(ISBLANK(E44)=FALSE,(TODAY()-E44)/365.25,"")</f>
        <v>15.145790554414784</v>
      </c>
      <c r="H44" t="s">
        <v>111</v>
      </c>
      <c r="I44" s="12">
        <f>IF(F44="Gold",1250,IF(F44="Silver",1000,IF(F44="Bronze",850,450)))</f>
        <v>1000</v>
      </c>
      <c r="J44" s="15">
        <f>Members_List[[#This Row],[Annual Fee]]*1.1</f>
        <v>1100</v>
      </c>
      <c r="K44">
        <f>YEAR(Members_List[[#This Row],[Joined]])</f>
        <v>2009</v>
      </c>
      <c r="L44" s="16">
        <f>Members_List[[#This Row],[Joined]]</f>
        <v>39867</v>
      </c>
    </row>
    <row r="45" spans="2:12" x14ac:dyDescent="0.2">
      <c r="B45" t="s">
        <v>35</v>
      </c>
      <c r="C45" t="s">
        <v>33</v>
      </c>
      <c r="D45" t="s">
        <v>143</v>
      </c>
      <c r="E45" s="6">
        <v>39870</v>
      </c>
      <c r="F45" t="s">
        <v>114</v>
      </c>
      <c r="G45" s="8">
        <f ca="1">IF(ISBLANK(E45)=FALSE,(TODAY()-E45)/365.25,"")</f>
        <v>15.137577002053389</v>
      </c>
      <c r="H45" t="s">
        <v>206</v>
      </c>
      <c r="I45" s="12">
        <f>IF(F45="Gold",1250,IF(F45="Silver",1000,IF(F45="Bronze",850,450)))</f>
        <v>1250</v>
      </c>
      <c r="J45" s="15">
        <f>Members_List[[#This Row],[Annual Fee]]*1.1</f>
        <v>1375</v>
      </c>
      <c r="K45">
        <f>YEAR(Members_List[[#This Row],[Joined]])</f>
        <v>2009</v>
      </c>
      <c r="L45" s="16">
        <f>Members_List[[#This Row],[Joined]]</f>
        <v>39870</v>
      </c>
    </row>
    <row r="46" spans="2:12" x14ac:dyDescent="0.2">
      <c r="B46" t="s">
        <v>36</v>
      </c>
      <c r="C46" t="s">
        <v>85</v>
      </c>
      <c r="D46" t="s">
        <v>149</v>
      </c>
      <c r="E46" s="6">
        <v>39876</v>
      </c>
      <c r="F46" t="s">
        <v>115</v>
      </c>
      <c r="G46" s="8">
        <f ca="1">IF(ISBLANK(E46)=FALSE,(TODAY()-E46)/365.25,"")</f>
        <v>15.121149897330595</v>
      </c>
      <c r="H46" t="s">
        <v>207</v>
      </c>
      <c r="I46" s="12">
        <f>IF(F46="Gold",1250,IF(F46="Silver",1000,IF(F46="Bronze",850,450)))</f>
        <v>1000</v>
      </c>
      <c r="J46" s="15">
        <f>Members_List[[#This Row],[Annual Fee]]*1.1</f>
        <v>1100</v>
      </c>
      <c r="K46">
        <f>YEAR(Members_List[[#This Row],[Joined]])</f>
        <v>2009</v>
      </c>
      <c r="L46" s="16">
        <f>Members_List[[#This Row],[Joined]]</f>
        <v>39876</v>
      </c>
    </row>
    <row r="47" spans="2:12" x14ac:dyDescent="0.2">
      <c r="B47" t="s">
        <v>37</v>
      </c>
      <c r="C47" t="s">
        <v>81</v>
      </c>
      <c r="D47" t="s">
        <v>167</v>
      </c>
      <c r="E47" s="6">
        <v>39882</v>
      </c>
      <c r="F47" t="s">
        <v>116</v>
      </c>
      <c r="G47" s="8">
        <f ca="1">IF(ISBLANK(E47)=FALSE,(TODAY()-E47)/365.25,"")</f>
        <v>15.104722792607802</v>
      </c>
      <c r="H47" t="s">
        <v>190</v>
      </c>
      <c r="I47" s="12">
        <f>IF(F47="Gold",1250,IF(F47="Silver",1000,IF(F47="Bronze",850,450)))</f>
        <v>450</v>
      </c>
      <c r="J47" s="15">
        <f>Members_List[[#This Row],[Annual Fee]]*1.1</f>
        <v>495.00000000000006</v>
      </c>
      <c r="K47">
        <f>YEAR(Members_List[[#This Row],[Joined]])</f>
        <v>2009</v>
      </c>
      <c r="L47" s="16">
        <f>Members_List[[#This Row],[Joined]]</f>
        <v>39882</v>
      </c>
    </row>
    <row r="48" spans="2:12" x14ac:dyDescent="0.2">
      <c r="B48" t="s">
        <v>38</v>
      </c>
      <c r="C48" t="s">
        <v>76</v>
      </c>
      <c r="D48" t="s">
        <v>175</v>
      </c>
      <c r="E48" s="6">
        <v>39891</v>
      </c>
      <c r="F48" t="s">
        <v>218</v>
      </c>
      <c r="G48" s="8">
        <f ca="1">IF(ISBLANK(E48)=FALSE,(TODAY()-E48)/365.25,"")</f>
        <v>15.080082135523615</v>
      </c>
      <c r="H48" t="s">
        <v>109</v>
      </c>
      <c r="I48" s="12">
        <f>IF(F48="Gold",1250,IF(F48="Silver",1000,IF(F48="Bronze",850,450)))</f>
        <v>850</v>
      </c>
      <c r="J48" s="15">
        <f>Members_List[[#This Row],[Annual Fee]]*1.1</f>
        <v>935.00000000000011</v>
      </c>
      <c r="K48">
        <f>YEAR(Members_List[[#This Row],[Joined]])</f>
        <v>2009</v>
      </c>
      <c r="L48" s="16">
        <f>Members_List[[#This Row],[Joined]]</f>
        <v>39891</v>
      </c>
    </row>
    <row r="49" spans="2:12" x14ac:dyDescent="0.2">
      <c r="B49" t="s">
        <v>39</v>
      </c>
      <c r="C49" t="s">
        <v>86</v>
      </c>
      <c r="D49" t="s">
        <v>150</v>
      </c>
      <c r="E49" s="6">
        <v>39897</v>
      </c>
      <c r="F49" t="s">
        <v>218</v>
      </c>
      <c r="G49" s="8">
        <f ca="1">IF(ISBLANK(E49)=FALSE,(TODAY()-E49)/365.25,"")</f>
        <v>15.063655030800822</v>
      </c>
      <c r="H49" t="s">
        <v>110</v>
      </c>
      <c r="I49" s="12">
        <f>IF(F49="Gold",1250,IF(F49="Silver",1000,IF(F49="Bronze",850,450)))</f>
        <v>850</v>
      </c>
      <c r="J49" s="15">
        <f>Members_List[[#This Row],[Annual Fee]]*1.1</f>
        <v>935.00000000000011</v>
      </c>
      <c r="K49">
        <f>YEAR(Members_List[[#This Row],[Joined]])</f>
        <v>2009</v>
      </c>
      <c r="L49" s="16">
        <f>Members_List[[#This Row],[Joined]]</f>
        <v>39897</v>
      </c>
    </row>
    <row r="50" spans="2:12" x14ac:dyDescent="0.2">
      <c r="B50" t="s">
        <v>40</v>
      </c>
      <c r="C50" t="s">
        <v>87</v>
      </c>
      <c r="D50" t="s">
        <v>176</v>
      </c>
      <c r="E50" s="6">
        <v>39906</v>
      </c>
      <c r="F50" t="s">
        <v>218</v>
      </c>
      <c r="G50" s="8">
        <f ca="1">IF(ISBLANK(E50)=FALSE,(TODAY()-E50)/365.25,"")</f>
        <v>15.039014373716633</v>
      </c>
      <c r="H50" t="s">
        <v>109</v>
      </c>
      <c r="I50" s="12">
        <f>IF(F50="Gold",1250,IF(F50="Silver",1000,IF(F50="Bronze",850,450)))</f>
        <v>850</v>
      </c>
      <c r="J50" s="15">
        <f>Members_List[[#This Row],[Annual Fee]]*1.1</f>
        <v>935.00000000000011</v>
      </c>
      <c r="K50">
        <f>YEAR(Members_List[[#This Row],[Joined]])</f>
        <v>2009</v>
      </c>
      <c r="L50" s="16">
        <f>Members_List[[#This Row],[Joined]]</f>
        <v>39906</v>
      </c>
    </row>
    <row r="51" spans="2:12" x14ac:dyDescent="0.2">
      <c r="B51" t="s">
        <v>41</v>
      </c>
      <c r="C51" t="s">
        <v>68</v>
      </c>
      <c r="D51" t="s">
        <v>177</v>
      </c>
      <c r="E51" s="6">
        <v>39940</v>
      </c>
      <c r="F51" t="s">
        <v>218</v>
      </c>
      <c r="G51" s="8">
        <f ca="1">IF(ISBLANK(E51)=FALSE,(TODAY()-E51)/365.25,"")</f>
        <v>14.945927446954141</v>
      </c>
      <c r="H51" t="s">
        <v>208</v>
      </c>
      <c r="I51" s="12">
        <f>IF(F51="Gold",1250,IF(F51="Silver",1000,IF(F51="Bronze",850,450)))</f>
        <v>850</v>
      </c>
      <c r="J51" s="15">
        <f>Members_List[[#This Row],[Annual Fee]]*1.1</f>
        <v>935.00000000000011</v>
      </c>
      <c r="K51">
        <f>YEAR(Members_List[[#This Row],[Joined]])</f>
        <v>2009</v>
      </c>
      <c r="L51" s="16">
        <f>Members_List[[#This Row],[Joined]]</f>
        <v>39940</v>
      </c>
    </row>
    <row r="52" spans="2:12" x14ac:dyDescent="0.2">
      <c r="B52" t="s">
        <v>42</v>
      </c>
      <c r="C52" t="s">
        <v>88</v>
      </c>
      <c r="D52" t="s">
        <v>178</v>
      </c>
      <c r="E52" s="6">
        <v>39943</v>
      </c>
      <c r="F52" t="s">
        <v>114</v>
      </c>
      <c r="G52" s="8">
        <f ca="1">IF(ISBLANK(E52)=FALSE,(TODAY()-E52)/365.25,"")</f>
        <v>14.937713894592745</v>
      </c>
      <c r="H52" t="s">
        <v>195</v>
      </c>
      <c r="I52" s="12">
        <f>IF(F52="Gold",1250,IF(F52="Silver",1000,IF(F52="Bronze",850,450)))</f>
        <v>1250</v>
      </c>
      <c r="J52" s="15">
        <f>Members_List[[#This Row],[Annual Fee]]*1.1</f>
        <v>1375</v>
      </c>
      <c r="K52">
        <f>YEAR(Members_List[[#This Row],[Joined]])</f>
        <v>2009</v>
      </c>
      <c r="L52" s="16">
        <f>Members_List[[#This Row],[Joined]]</f>
        <v>39943</v>
      </c>
    </row>
    <row r="53" spans="2:12" x14ac:dyDescent="0.2">
      <c r="B53" t="s">
        <v>224</v>
      </c>
      <c r="C53" t="s">
        <v>18</v>
      </c>
      <c r="D53" t="s">
        <v>148</v>
      </c>
      <c r="E53" s="6">
        <v>39949</v>
      </c>
      <c r="F53" t="s">
        <v>115</v>
      </c>
      <c r="G53" s="8">
        <f ca="1">IF(ISBLANK(E53)=FALSE,(TODAY()-E53)/365.25,"")</f>
        <v>14.921286789869953</v>
      </c>
      <c r="H53" t="s">
        <v>209</v>
      </c>
      <c r="I53" s="12">
        <f>IF(F53="Gold",1250,IF(F53="Silver",1000,IF(F53="Bronze",850,450)))</f>
        <v>1000</v>
      </c>
      <c r="J53" s="15">
        <f>Members_List[[#This Row],[Annual Fee]]*1.1</f>
        <v>1100</v>
      </c>
      <c r="K53">
        <f>YEAR(Members_List[[#This Row],[Joined]])</f>
        <v>2009</v>
      </c>
      <c r="L53" s="16">
        <f>Members_List[[#This Row],[Joined]]</f>
        <v>39949</v>
      </c>
    </row>
    <row r="54" spans="2:12" x14ac:dyDescent="0.2">
      <c r="B54" t="s">
        <v>18</v>
      </c>
      <c r="C54" t="s">
        <v>89</v>
      </c>
      <c r="D54" t="s">
        <v>151</v>
      </c>
      <c r="E54" s="6">
        <v>39958</v>
      </c>
      <c r="F54" t="s">
        <v>114</v>
      </c>
      <c r="G54" s="8">
        <f ca="1">IF(ISBLANK(E54)=FALSE,(TODAY()-E54)/365.25,"")</f>
        <v>14.896646132785763</v>
      </c>
      <c r="H54" t="s">
        <v>210</v>
      </c>
      <c r="I54" s="12">
        <f>IF(F54="Gold",1250,IF(F54="Silver",1000,IF(F54="Bronze",850,450)))</f>
        <v>1250</v>
      </c>
      <c r="J54" s="15">
        <f>Members_List[[#This Row],[Annual Fee]]*1.1</f>
        <v>1375</v>
      </c>
      <c r="K54">
        <f>YEAR(Members_List[[#This Row],[Joined]])</f>
        <v>2009</v>
      </c>
      <c r="L54" s="16">
        <f>Members_List[[#This Row],[Joined]]</f>
        <v>39958</v>
      </c>
    </row>
    <row r="55" spans="2:12" x14ac:dyDescent="0.2">
      <c r="B55" t="s">
        <v>43</v>
      </c>
      <c r="C55" t="s">
        <v>33</v>
      </c>
      <c r="D55" t="s">
        <v>152</v>
      </c>
      <c r="E55" s="6">
        <v>39964</v>
      </c>
      <c r="F55" t="s">
        <v>115</v>
      </c>
      <c r="G55" s="8">
        <f ca="1">IF(ISBLANK(E55)=FALSE,(TODAY()-E55)/365.25,"")</f>
        <v>14.880219028062971</v>
      </c>
      <c r="H55" t="s">
        <v>211</v>
      </c>
      <c r="I55" s="12">
        <f>IF(F55="Gold",1250,IF(F55="Silver",1000,IF(F55="Bronze",850,450)))</f>
        <v>1000</v>
      </c>
      <c r="J55" s="15">
        <f>Members_List[[#This Row],[Annual Fee]]*1.1</f>
        <v>1100</v>
      </c>
      <c r="K55">
        <f>YEAR(Members_List[[#This Row],[Joined]])</f>
        <v>2009</v>
      </c>
      <c r="L55" s="16">
        <f>Members_List[[#This Row],[Joined]]</f>
        <v>39964</v>
      </c>
    </row>
    <row r="56" spans="2:12" x14ac:dyDescent="0.2">
      <c r="B56" t="s">
        <v>44</v>
      </c>
      <c r="C56" t="s">
        <v>90</v>
      </c>
      <c r="D56" t="s">
        <v>153</v>
      </c>
      <c r="E56" s="6">
        <v>39973</v>
      </c>
      <c r="F56" t="s">
        <v>218</v>
      </c>
      <c r="G56" s="8">
        <f ca="1">IF(ISBLANK(E56)=FALSE,(TODAY()-E56)/365.25,"")</f>
        <v>14.855578370978781</v>
      </c>
      <c r="H56" t="s">
        <v>200</v>
      </c>
      <c r="I56" s="12">
        <f>IF(F56="Gold",1250,IF(F56="Silver",1000,IF(F56="Bronze",850,450)))</f>
        <v>850</v>
      </c>
      <c r="J56" s="15">
        <f>Members_List[[#This Row],[Annual Fee]]*1.1</f>
        <v>935.00000000000011</v>
      </c>
      <c r="K56">
        <f>YEAR(Members_List[[#This Row],[Joined]])</f>
        <v>2009</v>
      </c>
      <c r="L56" s="16">
        <f>Members_List[[#This Row],[Joined]]</f>
        <v>39973</v>
      </c>
    </row>
    <row r="57" spans="2:12" x14ac:dyDescent="0.2">
      <c r="B57" t="s">
        <v>26</v>
      </c>
      <c r="C57" t="s">
        <v>59</v>
      </c>
      <c r="D57" t="s">
        <v>154</v>
      </c>
      <c r="E57" s="6">
        <v>36721</v>
      </c>
      <c r="F57" t="s">
        <v>218</v>
      </c>
      <c r="G57" s="8">
        <f ca="1">IF(ISBLANK(E57)=FALSE,(TODAY()-E57)/365.25,"")</f>
        <v>23.759069130732374</v>
      </c>
      <c r="H57" t="s">
        <v>192</v>
      </c>
      <c r="I57" s="12">
        <f>IF(F57="Gold",1250,IF(F57="Silver",1000,IF(F57="Bronze",850,450)))</f>
        <v>850</v>
      </c>
      <c r="J57" s="15">
        <f>Members_List[[#This Row],[Annual Fee]]*1.1</f>
        <v>935.00000000000011</v>
      </c>
      <c r="K57">
        <f>YEAR(Members_List[[#This Row],[Joined]])</f>
        <v>2000</v>
      </c>
      <c r="L57" s="16">
        <f>Members_List[[#This Row],[Joined]]</f>
        <v>36721</v>
      </c>
    </row>
    <row r="58" spans="2:12" x14ac:dyDescent="0.2">
      <c r="B58" t="s">
        <v>45</v>
      </c>
      <c r="C58" t="s">
        <v>64</v>
      </c>
      <c r="D58" t="s">
        <v>147</v>
      </c>
      <c r="E58" s="6">
        <v>36724</v>
      </c>
      <c r="F58" t="s">
        <v>218</v>
      </c>
      <c r="G58" s="8">
        <f ca="1">IF(ISBLANK(E58)=FALSE,(TODAY()-E58)/365.25,"")</f>
        <v>23.750855578370977</v>
      </c>
      <c r="H58" t="s">
        <v>212</v>
      </c>
      <c r="I58" s="12">
        <f>IF(F58="Gold",1250,IF(F58="Silver",1000,IF(F58="Bronze",850,450)))</f>
        <v>850</v>
      </c>
      <c r="J58" s="15">
        <f>Members_List[[#This Row],[Annual Fee]]*1.1</f>
        <v>935.00000000000011</v>
      </c>
      <c r="K58">
        <f>YEAR(Members_List[[#This Row],[Joined]])</f>
        <v>2000</v>
      </c>
      <c r="L58" s="16">
        <f>Members_List[[#This Row],[Joined]]</f>
        <v>36724</v>
      </c>
    </row>
    <row r="59" spans="2:12" x14ac:dyDescent="0.2">
      <c r="B59" t="s">
        <v>46</v>
      </c>
      <c r="C59" t="s">
        <v>91</v>
      </c>
      <c r="D59" t="s">
        <v>179</v>
      </c>
      <c r="E59" s="6">
        <v>36730</v>
      </c>
      <c r="F59" t="s">
        <v>218</v>
      </c>
      <c r="G59" s="8">
        <f ca="1">IF(ISBLANK(E59)=FALSE,(TODAY()-E59)/365.25,"")</f>
        <v>23.734428473648187</v>
      </c>
      <c r="H59" t="s">
        <v>221</v>
      </c>
      <c r="I59" s="12">
        <f>IF(F59="Gold",1250,IF(F59="Silver",1000,IF(F59="Bronze",850,450)))</f>
        <v>850</v>
      </c>
      <c r="J59" s="15">
        <f>Members_List[[#This Row],[Annual Fee]]*1.1</f>
        <v>935.00000000000011</v>
      </c>
      <c r="K59">
        <f>YEAR(Members_List[[#This Row],[Joined]])</f>
        <v>2000</v>
      </c>
      <c r="L59" s="16">
        <f>Members_List[[#This Row],[Joined]]</f>
        <v>36730</v>
      </c>
    </row>
    <row r="60" spans="2:12" x14ac:dyDescent="0.2">
      <c r="B60" t="s">
        <v>47</v>
      </c>
      <c r="C60" t="s">
        <v>49</v>
      </c>
      <c r="D60" t="s">
        <v>180</v>
      </c>
      <c r="E60" s="6">
        <v>36736</v>
      </c>
      <c r="F60" t="s">
        <v>115</v>
      </c>
      <c r="G60" s="8">
        <f ca="1">IF(ISBLANK(E60)=FALSE,(TODAY()-E60)/365.25,"")</f>
        <v>23.718001368925393</v>
      </c>
      <c r="H60" t="s">
        <v>103</v>
      </c>
      <c r="I60" s="12">
        <f>IF(F60="Gold",1250,IF(F60="Silver",1000,IF(F60="Bronze",850,450)))</f>
        <v>1000</v>
      </c>
      <c r="J60" s="15">
        <f>Members_List[[#This Row],[Annual Fee]]*1.1</f>
        <v>1100</v>
      </c>
      <c r="K60">
        <f>YEAR(Members_List[[#This Row],[Joined]])</f>
        <v>2000</v>
      </c>
      <c r="L60" s="16">
        <f>Members_List[[#This Row],[Joined]]</f>
        <v>36736</v>
      </c>
    </row>
    <row r="61" spans="2:12" x14ac:dyDescent="0.2">
      <c r="B61" t="s">
        <v>48</v>
      </c>
      <c r="C61" t="s">
        <v>92</v>
      </c>
      <c r="D61" t="s">
        <v>181</v>
      </c>
      <c r="E61" s="6">
        <v>36745</v>
      </c>
      <c r="F61" t="s">
        <v>114</v>
      </c>
      <c r="G61" s="8">
        <f ca="1">IF(ISBLANK(E61)=FALSE,(TODAY()-E61)/365.25,"")</f>
        <v>23.693360711841205</v>
      </c>
      <c r="H61" t="s">
        <v>217</v>
      </c>
      <c r="I61" s="12">
        <f>IF(F61="Gold",1250,IF(F61="Silver",1000,IF(F61="Bronze",850,450)))</f>
        <v>1250</v>
      </c>
      <c r="J61" s="15">
        <f>Members_List[[#This Row],[Annual Fee]]*1.1</f>
        <v>1375</v>
      </c>
      <c r="K61">
        <f>YEAR(Members_List[[#This Row],[Joined]])</f>
        <v>2000</v>
      </c>
      <c r="L61" s="16">
        <f>Members_List[[#This Row],[Joined]]</f>
        <v>36745</v>
      </c>
    </row>
    <row r="62" spans="2:12" x14ac:dyDescent="0.2">
      <c r="B62" t="s">
        <v>49</v>
      </c>
      <c r="C62" t="s">
        <v>93</v>
      </c>
      <c r="D62" t="s">
        <v>182</v>
      </c>
      <c r="E62" s="6">
        <v>36751</v>
      </c>
      <c r="F62" t="s">
        <v>116</v>
      </c>
      <c r="G62" s="8">
        <f ca="1">IF(ISBLANK(E62)=FALSE,(TODAY()-E62)/365.25,"")</f>
        <v>23.676933607118411</v>
      </c>
      <c r="H62" t="s">
        <v>106</v>
      </c>
      <c r="I62" s="12">
        <f>IF(F62="Gold",1250,IF(F62="Silver",1000,IF(F62="Bronze",850,450)))</f>
        <v>450</v>
      </c>
      <c r="J62" s="15">
        <f>Members_List[[#This Row],[Annual Fee]]*1.1</f>
        <v>495.00000000000006</v>
      </c>
      <c r="K62">
        <f>YEAR(Members_List[[#This Row],[Joined]])</f>
        <v>2000</v>
      </c>
      <c r="L62" s="16">
        <f>Members_List[[#This Row],[Joined]]</f>
        <v>36751</v>
      </c>
    </row>
    <row r="63" spans="2:12" x14ac:dyDescent="0.2">
      <c r="B63" t="s">
        <v>50</v>
      </c>
      <c r="C63" t="s">
        <v>94</v>
      </c>
      <c r="D63" t="s">
        <v>183</v>
      </c>
      <c r="E63" s="6">
        <v>36760</v>
      </c>
      <c r="F63" t="s">
        <v>116</v>
      </c>
      <c r="G63" s="8">
        <f ca="1">IF(ISBLANK(E63)=FALSE,(TODAY()-E63)/365.25,"")</f>
        <v>23.652292950034223</v>
      </c>
      <c r="H63" t="s">
        <v>112</v>
      </c>
      <c r="I63" s="12">
        <f>IF(F63="Gold",1250,IF(F63="Silver",1000,IF(F63="Bronze",850,450)))</f>
        <v>450</v>
      </c>
      <c r="J63" s="15">
        <f>Members_List[[#This Row],[Annual Fee]]*1.1</f>
        <v>495.00000000000006</v>
      </c>
      <c r="K63">
        <f>YEAR(Members_List[[#This Row],[Joined]])</f>
        <v>2000</v>
      </c>
      <c r="L63" s="16">
        <f>Members_List[[#This Row],[Joined]]</f>
        <v>36760</v>
      </c>
    </row>
    <row r="64" spans="2:12" x14ac:dyDescent="0.2">
      <c r="B64" t="s">
        <v>51</v>
      </c>
      <c r="C64" t="s">
        <v>95</v>
      </c>
      <c r="D64" t="s">
        <v>187</v>
      </c>
      <c r="E64" s="6">
        <v>39717</v>
      </c>
      <c r="F64" t="s">
        <v>115</v>
      </c>
      <c r="G64" s="8">
        <f ca="1">IF(ISBLANK(E64)=FALSE,(TODAY()-E64)/365.25,"")</f>
        <v>15.5564681724846</v>
      </c>
      <c r="H64" t="s">
        <v>213</v>
      </c>
      <c r="I64" s="12">
        <f>IF(F64="Gold",1250,IF(F64="Silver",1000,IF(F64="Bronze",850,450)))</f>
        <v>1000</v>
      </c>
      <c r="J64" s="15">
        <f>Members_List[[#This Row],[Annual Fee]]*1.1</f>
        <v>1100</v>
      </c>
      <c r="K64">
        <f>YEAR(Members_List[[#This Row],[Joined]])</f>
        <v>2008</v>
      </c>
      <c r="L64" s="16">
        <f>Members_List[[#This Row],[Joined]]</f>
        <v>39717</v>
      </c>
    </row>
    <row r="65" spans="2:12" x14ac:dyDescent="0.2">
      <c r="B65" t="s">
        <v>52</v>
      </c>
      <c r="C65" t="s">
        <v>30</v>
      </c>
      <c r="D65" t="s">
        <v>146</v>
      </c>
      <c r="E65" s="6">
        <v>39720</v>
      </c>
      <c r="F65" t="s">
        <v>115</v>
      </c>
      <c r="G65" s="8">
        <f ca="1">IF(ISBLANK(E65)=FALSE,(TODAY()-E65)/365.25,"")</f>
        <v>15.548254620123203</v>
      </c>
      <c r="H65" t="s">
        <v>113</v>
      </c>
      <c r="I65" s="12">
        <f>IF(F65="Gold",1250,IF(F65="Silver",1000,IF(F65="Bronze",850,450)))</f>
        <v>1000</v>
      </c>
      <c r="J65" s="15">
        <f>Members_List[[#This Row],[Annual Fee]]*1.1</f>
        <v>1100</v>
      </c>
      <c r="K65">
        <f>YEAR(Members_List[[#This Row],[Joined]])</f>
        <v>2008</v>
      </c>
      <c r="L65" s="16">
        <f>Members_List[[#This Row],[Joined]]</f>
        <v>39720</v>
      </c>
    </row>
    <row r="66" spans="2:12" x14ac:dyDescent="0.2">
      <c r="B66" t="s">
        <v>53</v>
      </c>
      <c r="C66" t="s">
        <v>82</v>
      </c>
      <c r="D66" t="s">
        <v>184</v>
      </c>
      <c r="E66" s="6">
        <v>39726</v>
      </c>
      <c r="F66" t="s">
        <v>218</v>
      </c>
      <c r="G66" s="8">
        <f ca="1">IF(ISBLANK(E66)=FALSE,(TODAY()-E66)/365.25,"")</f>
        <v>15.53182751540041</v>
      </c>
      <c r="H66" t="s">
        <v>222</v>
      </c>
      <c r="I66" s="12">
        <f>IF(F66="Gold",1250,IF(F66="Silver",1000,IF(F66="Bronze",850,450)))</f>
        <v>850</v>
      </c>
      <c r="J66" s="15">
        <f>Members_List[[#This Row],[Annual Fee]]*1.1</f>
        <v>935.00000000000011</v>
      </c>
      <c r="K66">
        <f>YEAR(Members_List[[#This Row],[Joined]])</f>
        <v>2008</v>
      </c>
      <c r="L66" s="16">
        <f>Members_List[[#This Row],[Joined]]</f>
        <v>39726</v>
      </c>
    </row>
    <row r="67" spans="2:12" x14ac:dyDescent="0.2">
      <c r="B67" t="s">
        <v>34</v>
      </c>
      <c r="C67" t="s">
        <v>65</v>
      </c>
      <c r="D67" t="s">
        <v>185</v>
      </c>
      <c r="E67" s="6">
        <v>39735</v>
      </c>
      <c r="F67" t="s">
        <v>218</v>
      </c>
      <c r="G67" s="8">
        <f ca="1">IF(ISBLANK(E67)=FALSE,(TODAY()-E67)/365.25,"")</f>
        <v>15.507186858316222</v>
      </c>
      <c r="H67" t="s">
        <v>214</v>
      </c>
      <c r="I67" s="12">
        <f>IF(F67="Gold",1250,IF(F67="Silver",1000,IF(F67="Bronze",850,450)))</f>
        <v>850</v>
      </c>
      <c r="J67" s="15">
        <f>Members_List[[#This Row],[Annual Fee]]*1.1</f>
        <v>935.00000000000011</v>
      </c>
      <c r="K67">
        <f>YEAR(Members_List[[#This Row],[Joined]])</f>
        <v>2008</v>
      </c>
      <c r="L67" s="16">
        <f>Members_List[[#This Row],[Joined]]</f>
        <v>39735</v>
      </c>
    </row>
    <row r="68" spans="2:12" x14ac:dyDescent="0.2">
      <c r="B68" t="s">
        <v>54</v>
      </c>
      <c r="C68" t="s">
        <v>96</v>
      </c>
      <c r="D68" t="s">
        <v>188</v>
      </c>
      <c r="E68" s="6">
        <v>39741</v>
      </c>
      <c r="F68" t="s">
        <v>116</v>
      </c>
      <c r="G68" s="8">
        <f ca="1">IF(ISBLANK(E68)=FALSE,(TODAY()-E68)/365.25,"")</f>
        <v>15.490759753593428</v>
      </c>
      <c r="H68" t="s">
        <v>106</v>
      </c>
      <c r="I68" s="12">
        <f>IF(F68="Gold",1250,IF(F68="Silver",1000,IF(F68="Bronze",850,450)))</f>
        <v>450</v>
      </c>
      <c r="J68" s="15">
        <f>Members_List[[#This Row],[Annual Fee]]*1.1</f>
        <v>495.00000000000006</v>
      </c>
      <c r="K68">
        <f>YEAR(Members_List[[#This Row],[Joined]])</f>
        <v>2008</v>
      </c>
      <c r="L68" s="16">
        <f>Members_List[[#This Row],[Joined]]</f>
        <v>39741</v>
      </c>
    </row>
    <row r="69" spans="2:12" x14ac:dyDescent="0.2">
      <c r="B69" t="s">
        <v>225</v>
      </c>
      <c r="C69" t="s">
        <v>52</v>
      </c>
      <c r="D69" t="s">
        <v>189</v>
      </c>
      <c r="E69" s="6">
        <v>39750</v>
      </c>
      <c r="F69" t="s">
        <v>115</v>
      </c>
      <c r="G69" s="8">
        <f ca="1">IF(ISBLANK(E69)=FALSE,(TODAY()-E69)/365.25,"")</f>
        <v>15.466119096509241</v>
      </c>
      <c r="H69" t="s">
        <v>215</v>
      </c>
      <c r="I69" s="12">
        <f>IF(F69="Gold",1250,IF(F69="Silver",1000,IF(F69="Bronze",850,450)))</f>
        <v>1000</v>
      </c>
      <c r="J69" s="15">
        <f>Members_List[[#This Row],[Annual Fee]]*1.1</f>
        <v>1100</v>
      </c>
      <c r="K69">
        <f>YEAR(Members_List[[#This Row],[Joined]])</f>
        <v>2008</v>
      </c>
      <c r="L69" s="16">
        <f>Members_List[[#This Row],[Joined]]</f>
        <v>39750</v>
      </c>
    </row>
    <row r="70" spans="2:12" x14ac:dyDescent="0.2">
      <c r="B70" t="s">
        <v>55</v>
      </c>
      <c r="C70" t="s">
        <v>97</v>
      </c>
      <c r="D70" t="s">
        <v>186</v>
      </c>
      <c r="E70" s="6">
        <v>39790</v>
      </c>
      <c r="F70" t="s">
        <v>116</v>
      </c>
      <c r="G70" s="8">
        <f ca="1">IF(ISBLANK(E70)=FALSE,(TODAY()-E70)/365.25,"")</f>
        <v>15.356605065023956</v>
      </c>
      <c r="H70" t="s">
        <v>200</v>
      </c>
      <c r="I70" s="12">
        <f>IF(F70="Gold",1250,IF(F70="Silver",1000,IF(F70="Bronze",850,450)))</f>
        <v>450</v>
      </c>
      <c r="J70" s="15">
        <f>Members_List[[#This Row],[Annual Fee]]*1.1</f>
        <v>495.00000000000006</v>
      </c>
      <c r="K70">
        <f>YEAR(Members_List[[#This Row],[Joined]])</f>
        <v>2008</v>
      </c>
      <c r="L70" s="16">
        <f>Members_List[[#This Row],[Joined]]</f>
        <v>39790</v>
      </c>
    </row>
    <row r="71" spans="2:12" x14ac:dyDescent="0.2">
      <c r="B71" t="s">
        <v>1</v>
      </c>
      <c r="C71" t="s">
        <v>124</v>
      </c>
      <c r="D71" t="s">
        <v>145</v>
      </c>
      <c r="E71" s="6">
        <v>39856</v>
      </c>
      <c r="F71" t="s">
        <v>114</v>
      </c>
      <c r="G71" s="8">
        <f ca="1">IF(ISBLANK(E71)=FALSE,(TODAY()-E71)/365.25,"")</f>
        <v>15.175906913073238</v>
      </c>
      <c r="H71" t="s">
        <v>216</v>
      </c>
      <c r="I71" s="12">
        <f>IF(F71="Gold",1250,IF(F71="Silver",1000,IF(F71="Bronze",850,450)))</f>
        <v>1250</v>
      </c>
      <c r="J71" s="15">
        <f>Members_List[[#This Row],[Annual Fee]]*1.1</f>
        <v>1375</v>
      </c>
      <c r="K71">
        <f>YEAR(Members_List[[#This Row],[Joined]])</f>
        <v>2009</v>
      </c>
      <c r="L71" s="16">
        <f>Members_List[[#This Row],[Joined]]</f>
        <v>39856</v>
      </c>
    </row>
    <row r="72" spans="2:12" x14ac:dyDescent="0.2">
      <c r="B72" t="s">
        <v>34</v>
      </c>
      <c r="C72" t="s">
        <v>65</v>
      </c>
      <c r="D72" t="s">
        <v>185</v>
      </c>
      <c r="E72" s="6">
        <v>39735</v>
      </c>
      <c r="F72" t="s">
        <v>218</v>
      </c>
      <c r="G72" s="8">
        <f ca="1">IF(ISBLANK(E72)=FALSE,(TODAY()-E72)/365.25,"")</f>
        <v>15.507186858316222</v>
      </c>
      <c r="H72" t="s">
        <v>214</v>
      </c>
      <c r="I72" s="12">
        <f>IF(F72="Gold",1250,IF(F72="Silver",1000,IF(F72="Bronze",850,450)))</f>
        <v>850</v>
      </c>
      <c r="J72" s="15">
        <f>Members_List[[#This Row],[Annual Fee]]*1.1</f>
        <v>935.00000000000011</v>
      </c>
      <c r="K72">
        <f>YEAR(Members_List[[#This Row],[Joined]])</f>
        <v>2008</v>
      </c>
      <c r="L72" s="16">
        <f>Members_List[[#This Row],[Joined]]</f>
        <v>39735</v>
      </c>
    </row>
    <row r="73" spans="2:12" x14ac:dyDescent="0.2">
      <c r="B73" t="s">
        <v>54</v>
      </c>
      <c r="C73" t="s">
        <v>96</v>
      </c>
      <c r="D73" t="s">
        <v>188</v>
      </c>
      <c r="E73" s="6">
        <v>39741</v>
      </c>
      <c r="F73" t="s">
        <v>116</v>
      </c>
      <c r="G73" s="8">
        <f ca="1">IF(ISBLANK(E73)=FALSE,(TODAY()-E73)/365.25,"")</f>
        <v>15.490759753593428</v>
      </c>
      <c r="H73" t="s">
        <v>106</v>
      </c>
      <c r="I73" s="12">
        <f>IF(F73="Gold",1250,IF(F73="Silver",1000,IF(F73="Bronze",850,450)))</f>
        <v>450</v>
      </c>
      <c r="J73" s="15">
        <f>Members_List[[#This Row],[Annual Fee]]*1.1</f>
        <v>495.00000000000006</v>
      </c>
      <c r="K73">
        <f>YEAR(Members_List[[#This Row],[Joined]])</f>
        <v>2008</v>
      </c>
      <c r="L73" s="16">
        <f>Members_List[[#This Row],[Joined]]</f>
        <v>39741</v>
      </c>
    </row>
    <row r="74" spans="2:12" x14ac:dyDescent="0.2">
      <c r="B74" t="s">
        <v>225</v>
      </c>
      <c r="C74" t="s">
        <v>52</v>
      </c>
      <c r="D74" t="s">
        <v>189</v>
      </c>
      <c r="E74" s="6">
        <v>39750</v>
      </c>
      <c r="F74" t="s">
        <v>115</v>
      </c>
      <c r="G74" s="8">
        <f ca="1">IF(ISBLANK(E74)=FALSE,(TODAY()-E74)/365.25,"")</f>
        <v>15.466119096509241</v>
      </c>
      <c r="H74" t="s">
        <v>215</v>
      </c>
      <c r="I74" s="12">
        <f>IF(F74="Gold",1250,IF(F74="Silver",1000,IF(F74="Bronze",850,450)))</f>
        <v>1000</v>
      </c>
      <c r="J74" s="15">
        <f>Members_List[[#This Row],[Annual Fee]]*1.1</f>
        <v>1100</v>
      </c>
      <c r="K74">
        <f>YEAR(Members_List[[#This Row],[Joined]])</f>
        <v>2008</v>
      </c>
      <c r="L74" s="16">
        <f>Members_List[[#This Row],[Joined]]</f>
        <v>39750</v>
      </c>
    </row>
  </sheetData>
  <phoneticPr fontId="0" type="noConversion"/>
  <pageMargins left="0.75" right="0.75" top="1" bottom="1" header="0.5" footer="0.5"/>
  <pageSetup paperSize="9" orientation="portrait" r:id="rId1"/>
  <headerFooter alignWithMargins="0"/>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71"/>
  <sheetViews>
    <sheetView workbookViewId="0">
      <selection activeCell="I34" sqref="I34"/>
    </sheetView>
  </sheetViews>
  <sheetFormatPr defaultRowHeight="12.75" x14ac:dyDescent="0.2"/>
  <cols>
    <col min="1" max="1" width="4.42578125" customWidth="1"/>
    <col min="2" max="2" width="12.85546875" customWidth="1"/>
    <col min="3" max="3" width="12.7109375" customWidth="1"/>
    <col min="4" max="4" width="21.85546875" bestFit="1" customWidth="1"/>
    <col min="5" max="5" width="10.42578125" style="2" customWidth="1"/>
    <col min="6" max="6" width="10.42578125" customWidth="1"/>
    <col min="7" max="7" width="18.5703125" customWidth="1"/>
    <col min="8" max="8" width="10.140625" customWidth="1"/>
    <col min="9" max="9" width="13.5703125" customWidth="1"/>
    <col min="10" max="10" width="4.85546875" customWidth="1"/>
    <col min="11" max="14" width="12.7109375" customWidth="1"/>
  </cols>
  <sheetData>
    <row r="1" spans="2:9" ht="18" x14ac:dyDescent="0.25">
      <c r="B1" s="3" t="s">
        <v>220</v>
      </c>
    </row>
    <row r="3" spans="2:9" x14ac:dyDescent="0.2">
      <c r="B3" s="4"/>
    </row>
    <row r="4" spans="2:9" x14ac:dyDescent="0.2">
      <c r="B4" s="4"/>
    </row>
    <row r="5" spans="2:9" x14ac:dyDescent="0.2">
      <c r="B5" s="4"/>
    </row>
    <row r="7" spans="2:9" s="1" customFormat="1" x14ac:dyDescent="0.2">
      <c r="B7" s="5" t="s">
        <v>117</v>
      </c>
      <c r="C7" s="5" t="s">
        <v>118</v>
      </c>
      <c r="D7" s="5" t="s">
        <v>125</v>
      </c>
      <c r="E7" s="5" t="s">
        <v>119</v>
      </c>
      <c r="F7" s="5" t="s">
        <v>120</v>
      </c>
      <c r="G7" s="5" t="s">
        <v>121</v>
      </c>
      <c r="H7" s="5" t="s">
        <v>122</v>
      </c>
      <c r="I7" s="5" t="s">
        <v>123</v>
      </c>
    </row>
    <row r="8" spans="2:9" x14ac:dyDescent="0.2">
      <c r="B8" t="s">
        <v>0</v>
      </c>
      <c r="C8" t="s">
        <v>56</v>
      </c>
      <c r="D8" t="s">
        <v>126</v>
      </c>
      <c r="E8" s="6">
        <v>39825</v>
      </c>
      <c r="F8" s="7">
        <f t="shared" ref="F8:F71" ca="1" si="0">IF(ISBLANK(E8)=FALSE,(TODAY()-E8)/365.25,"")</f>
        <v>15.260780287474333</v>
      </c>
      <c r="G8" t="s">
        <v>98</v>
      </c>
      <c r="H8" t="s">
        <v>114</v>
      </c>
      <c r="I8">
        <f>IF(H8="Gold",1250,IF(H8="Silver",1000,IF(H8="Bronze",850,450)))</f>
        <v>1250</v>
      </c>
    </row>
    <row r="9" spans="2:9" x14ac:dyDescent="0.2">
      <c r="B9" t="s">
        <v>1</v>
      </c>
      <c r="C9" t="s">
        <v>30</v>
      </c>
      <c r="D9" t="s">
        <v>127</v>
      </c>
      <c r="E9" s="6">
        <v>35849</v>
      </c>
      <c r="F9" s="7">
        <f t="shared" ca="1" si="0"/>
        <v>26.146475017111566</v>
      </c>
      <c r="G9" t="s">
        <v>99</v>
      </c>
      <c r="H9" t="s">
        <v>218</v>
      </c>
      <c r="I9">
        <f t="shared" ref="I9:I71" si="1">IF(H9="Gold",1250,IF(H9="Silver",1000,IF(H9="Bronze",850,450)))</f>
        <v>850</v>
      </c>
    </row>
    <row r="10" spans="2:9" x14ac:dyDescent="0.2">
      <c r="B10" t="s">
        <v>2</v>
      </c>
      <c r="C10" t="s">
        <v>57</v>
      </c>
      <c r="D10" t="s">
        <v>128</v>
      </c>
      <c r="E10" s="6">
        <v>39846</v>
      </c>
      <c r="F10" s="7">
        <f t="shared" ca="1" si="0"/>
        <v>15.203285420944558</v>
      </c>
      <c r="G10" t="s">
        <v>100</v>
      </c>
      <c r="H10" t="s">
        <v>115</v>
      </c>
      <c r="I10">
        <f t="shared" si="1"/>
        <v>1000</v>
      </c>
    </row>
    <row r="11" spans="2:9" x14ac:dyDescent="0.2">
      <c r="B11" t="s">
        <v>3</v>
      </c>
      <c r="C11" t="s">
        <v>58</v>
      </c>
      <c r="D11" t="s">
        <v>129</v>
      </c>
      <c r="E11" s="6">
        <v>39849</v>
      </c>
      <c r="F11" s="7">
        <f t="shared" ca="1" si="0"/>
        <v>15.195071868583161</v>
      </c>
      <c r="G11" t="s">
        <v>101</v>
      </c>
      <c r="H11" t="s">
        <v>218</v>
      </c>
      <c r="I11">
        <f t="shared" si="1"/>
        <v>850</v>
      </c>
    </row>
    <row r="12" spans="2:9" x14ac:dyDescent="0.2">
      <c r="B12" t="s">
        <v>4</v>
      </c>
      <c r="C12" t="s">
        <v>59</v>
      </c>
      <c r="D12" t="s">
        <v>130</v>
      </c>
      <c r="E12" s="6">
        <v>39855</v>
      </c>
      <c r="F12" s="7">
        <f t="shared" ca="1" si="0"/>
        <v>15.178644763860369</v>
      </c>
      <c r="G12" t="s">
        <v>190</v>
      </c>
      <c r="H12" t="s">
        <v>219</v>
      </c>
      <c r="I12">
        <f t="shared" si="1"/>
        <v>450</v>
      </c>
    </row>
    <row r="13" spans="2:9" x14ac:dyDescent="0.2">
      <c r="B13" t="s">
        <v>5</v>
      </c>
      <c r="C13" t="s">
        <v>60</v>
      </c>
      <c r="D13" t="s">
        <v>131</v>
      </c>
      <c r="E13" s="6">
        <v>39864</v>
      </c>
      <c r="F13" s="7">
        <f t="shared" ca="1" si="0"/>
        <v>15.154004106776181</v>
      </c>
      <c r="G13" t="s">
        <v>191</v>
      </c>
      <c r="H13" t="s">
        <v>219</v>
      </c>
      <c r="I13">
        <f t="shared" si="1"/>
        <v>450</v>
      </c>
    </row>
    <row r="14" spans="2:9" x14ac:dyDescent="0.2">
      <c r="B14" t="s">
        <v>6</v>
      </c>
      <c r="C14" t="s">
        <v>61</v>
      </c>
      <c r="D14" t="s">
        <v>132</v>
      </c>
      <c r="E14" s="6">
        <v>39868</v>
      </c>
      <c r="F14" s="7">
        <f t="shared" ca="1" si="0"/>
        <v>15.143052703627653</v>
      </c>
      <c r="G14" t="s">
        <v>192</v>
      </c>
      <c r="H14" t="s">
        <v>115</v>
      </c>
      <c r="I14">
        <f t="shared" si="1"/>
        <v>1000</v>
      </c>
    </row>
    <row r="15" spans="2:9" x14ac:dyDescent="0.2">
      <c r="B15" t="s">
        <v>7</v>
      </c>
      <c r="C15" t="s">
        <v>62</v>
      </c>
      <c r="D15" t="s">
        <v>133</v>
      </c>
      <c r="E15" s="6">
        <v>39871</v>
      </c>
      <c r="F15" s="7">
        <f t="shared" ca="1" si="0"/>
        <v>15.134839151266256</v>
      </c>
      <c r="G15" t="s">
        <v>100</v>
      </c>
      <c r="H15" t="s">
        <v>114</v>
      </c>
      <c r="I15">
        <f t="shared" si="1"/>
        <v>1250</v>
      </c>
    </row>
    <row r="16" spans="2:9" x14ac:dyDescent="0.2">
      <c r="B16" t="s">
        <v>8</v>
      </c>
      <c r="C16" t="s">
        <v>63</v>
      </c>
      <c r="D16" t="s">
        <v>134</v>
      </c>
      <c r="E16" s="6">
        <v>39876</v>
      </c>
      <c r="F16" s="7">
        <f t="shared" ca="1" si="0"/>
        <v>15.121149897330595</v>
      </c>
      <c r="G16" t="s">
        <v>98</v>
      </c>
      <c r="H16" t="s">
        <v>114</v>
      </c>
      <c r="I16">
        <f t="shared" si="1"/>
        <v>1250</v>
      </c>
    </row>
    <row r="17" spans="2:9" x14ac:dyDescent="0.2">
      <c r="B17" t="s">
        <v>1</v>
      </c>
      <c r="C17" t="s">
        <v>64</v>
      </c>
      <c r="D17" t="s">
        <v>135</v>
      </c>
      <c r="E17" s="6">
        <v>39885</v>
      </c>
      <c r="F17" s="7">
        <f t="shared" ca="1" si="0"/>
        <v>15.096509240246407</v>
      </c>
      <c r="G17" t="s">
        <v>193</v>
      </c>
      <c r="H17" t="s">
        <v>114</v>
      </c>
      <c r="I17">
        <f t="shared" si="1"/>
        <v>1250</v>
      </c>
    </row>
    <row r="18" spans="2:9" x14ac:dyDescent="0.2">
      <c r="B18" t="s">
        <v>9</v>
      </c>
      <c r="C18" t="s">
        <v>65</v>
      </c>
      <c r="D18" t="s">
        <v>136</v>
      </c>
      <c r="E18" s="6">
        <v>39920</v>
      </c>
      <c r="F18" s="7">
        <f t="shared" ca="1" si="0"/>
        <v>15.000684462696784</v>
      </c>
      <c r="G18" t="s">
        <v>194</v>
      </c>
      <c r="H18" t="s">
        <v>218</v>
      </c>
      <c r="I18">
        <f t="shared" si="1"/>
        <v>850</v>
      </c>
    </row>
    <row r="19" spans="2:9" x14ac:dyDescent="0.2">
      <c r="B19" t="s">
        <v>10</v>
      </c>
      <c r="C19" t="s">
        <v>66</v>
      </c>
      <c r="D19" t="s">
        <v>137</v>
      </c>
      <c r="E19" s="6">
        <v>39923</v>
      </c>
      <c r="F19" s="7">
        <f t="shared" ca="1" si="0"/>
        <v>14.992470910335387</v>
      </c>
      <c r="G19" t="s">
        <v>195</v>
      </c>
      <c r="H19" t="s">
        <v>218</v>
      </c>
      <c r="I19">
        <f t="shared" si="1"/>
        <v>850</v>
      </c>
    </row>
    <row r="20" spans="2:9" x14ac:dyDescent="0.2">
      <c r="B20" t="s">
        <v>11</v>
      </c>
      <c r="C20" t="s">
        <v>67</v>
      </c>
      <c r="D20" t="s">
        <v>138</v>
      </c>
      <c r="E20" s="6">
        <v>39929</v>
      </c>
      <c r="F20" s="7">
        <f t="shared" ca="1" si="0"/>
        <v>14.976043805612594</v>
      </c>
      <c r="G20" t="s">
        <v>102</v>
      </c>
      <c r="H20" t="s">
        <v>218</v>
      </c>
      <c r="I20">
        <f t="shared" si="1"/>
        <v>850</v>
      </c>
    </row>
    <row r="21" spans="2:9" x14ac:dyDescent="0.2">
      <c r="B21" t="s">
        <v>12</v>
      </c>
      <c r="C21" t="s">
        <v>68</v>
      </c>
      <c r="D21" t="s">
        <v>139</v>
      </c>
      <c r="E21" s="6">
        <v>39938</v>
      </c>
      <c r="F21" s="7">
        <f t="shared" ca="1" si="0"/>
        <v>14.951403148528405</v>
      </c>
      <c r="G21" t="s">
        <v>196</v>
      </c>
      <c r="H21" t="s">
        <v>114</v>
      </c>
      <c r="I21">
        <f t="shared" si="1"/>
        <v>1250</v>
      </c>
    </row>
    <row r="22" spans="2:9" x14ac:dyDescent="0.2">
      <c r="B22" t="s">
        <v>13</v>
      </c>
      <c r="C22" t="s">
        <v>69</v>
      </c>
      <c r="D22" t="s">
        <v>140</v>
      </c>
      <c r="E22" s="6">
        <v>39944</v>
      </c>
      <c r="F22" s="7">
        <f t="shared" ca="1" si="0"/>
        <v>14.934976043805612</v>
      </c>
      <c r="G22" t="s">
        <v>197</v>
      </c>
      <c r="H22" t="s">
        <v>115</v>
      </c>
      <c r="I22">
        <f t="shared" si="1"/>
        <v>1000</v>
      </c>
    </row>
    <row r="23" spans="2:9" x14ac:dyDescent="0.2">
      <c r="B23" t="s">
        <v>14</v>
      </c>
      <c r="C23" t="s">
        <v>70</v>
      </c>
      <c r="D23" t="s">
        <v>141</v>
      </c>
      <c r="E23" s="6">
        <v>39953</v>
      </c>
      <c r="F23" s="7">
        <f t="shared" ca="1" si="0"/>
        <v>14.910335386721425</v>
      </c>
      <c r="G23" t="s">
        <v>198</v>
      </c>
      <c r="H23" t="s">
        <v>115</v>
      </c>
      <c r="I23">
        <f t="shared" si="1"/>
        <v>1000</v>
      </c>
    </row>
    <row r="24" spans="2:9" x14ac:dyDescent="0.2">
      <c r="B24" t="s">
        <v>15</v>
      </c>
      <c r="C24" t="s">
        <v>64</v>
      </c>
      <c r="D24" t="s">
        <v>155</v>
      </c>
      <c r="E24" s="6">
        <v>36701</v>
      </c>
      <c r="F24" s="7">
        <f t="shared" ca="1" si="0"/>
        <v>23.813826146475016</v>
      </c>
      <c r="G24" t="s">
        <v>199</v>
      </c>
      <c r="H24" t="s">
        <v>115</v>
      </c>
      <c r="I24">
        <f t="shared" si="1"/>
        <v>1000</v>
      </c>
    </row>
    <row r="25" spans="2:9" x14ac:dyDescent="0.2">
      <c r="B25" t="s">
        <v>16</v>
      </c>
      <c r="C25" t="s">
        <v>18</v>
      </c>
      <c r="D25" t="s">
        <v>156</v>
      </c>
      <c r="E25" s="6">
        <v>36704</v>
      </c>
      <c r="F25" s="7">
        <f t="shared" ca="1" si="0"/>
        <v>23.805612594113622</v>
      </c>
      <c r="G25" t="s">
        <v>200</v>
      </c>
      <c r="H25" t="s">
        <v>115</v>
      </c>
      <c r="I25">
        <f t="shared" si="1"/>
        <v>1000</v>
      </c>
    </row>
    <row r="26" spans="2:9" x14ac:dyDescent="0.2">
      <c r="B26" t="s">
        <v>17</v>
      </c>
      <c r="C26" t="s">
        <v>71</v>
      </c>
      <c r="D26" t="s">
        <v>157</v>
      </c>
      <c r="E26" s="6">
        <v>36710</v>
      </c>
      <c r="F26" s="7">
        <f t="shared" ca="1" si="0"/>
        <v>23.789185489390828</v>
      </c>
      <c r="G26" t="s">
        <v>201</v>
      </c>
      <c r="H26" t="s">
        <v>114</v>
      </c>
      <c r="I26">
        <f t="shared" si="1"/>
        <v>1250</v>
      </c>
    </row>
    <row r="27" spans="2:9" x14ac:dyDescent="0.2">
      <c r="B27" t="s">
        <v>18</v>
      </c>
      <c r="C27" t="s">
        <v>72</v>
      </c>
      <c r="D27" t="s">
        <v>158</v>
      </c>
      <c r="E27" s="6">
        <v>36716</v>
      </c>
      <c r="F27" s="7">
        <f t="shared" ca="1" si="0"/>
        <v>23.772758384668034</v>
      </c>
      <c r="G27" t="s">
        <v>223</v>
      </c>
      <c r="H27" t="s">
        <v>115</v>
      </c>
      <c r="I27">
        <f t="shared" si="1"/>
        <v>1000</v>
      </c>
    </row>
    <row r="28" spans="2:9" x14ac:dyDescent="0.2">
      <c r="B28" t="s">
        <v>19</v>
      </c>
      <c r="C28" t="s">
        <v>73</v>
      </c>
      <c r="D28" t="s">
        <v>162</v>
      </c>
      <c r="E28" s="6">
        <v>36725</v>
      </c>
      <c r="F28" s="7">
        <f t="shared" ca="1" si="0"/>
        <v>23.748117727583846</v>
      </c>
      <c r="G28" t="s">
        <v>192</v>
      </c>
      <c r="H28" t="s">
        <v>218</v>
      </c>
      <c r="I28">
        <f t="shared" si="1"/>
        <v>850</v>
      </c>
    </row>
    <row r="29" spans="2:9" x14ac:dyDescent="0.2">
      <c r="B29" t="s">
        <v>20</v>
      </c>
      <c r="C29" t="s">
        <v>74</v>
      </c>
      <c r="D29" t="s">
        <v>159</v>
      </c>
      <c r="E29" s="6">
        <v>37125</v>
      </c>
      <c r="F29" s="7">
        <f t="shared" ca="1" si="0"/>
        <v>22.652977412731005</v>
      </c>
      <c r="G29" t="s">
        <v>104</v>
      </c>
      <c r="H29" t="s">
        <v>218</v>
      </c>
      <c r="I29">
        <f t="shared" si="1"/>
        <v>850</v>
      </c>
    </row>
    <row r="30" spans="2:9" x14ac:dyDescent="0.2">
      <c r="B30" t="s">
        <v>21</v>
      </c>
      <c r="C30" t="s">
        <v>58</v>
      </c>
      <c r="D30" t="s">
        <v>163</v>
      </c>
      <c r="E30" s="6">
        <v>37128</v>
      </c>
      <c r="F30" s="7">
        <f t="shared" ca="1" si="0"/>
        <v>22.644763860369611</v>
      </c>
      <c r="G30" t="s">
        <v>197</v>
      </c>
      <c r="H30" t="s">
        <v>218</v>
      </c>
      <c r="I30">
        <f t="shared" si="1"/>
        <v>850</v>
      </c>
    </row>
    <row r="31" spans="2:9" x14ac:dyDescent="0.2">
      <c r="B31" t="s">
        <v>22</v>
      </c>
      <c r="C31" t="s">
        <v>68</v>
      </c>
      <c r="D31" t="s">
        <v>144</v>
      </c>
      <c r="E31" s="6">
        <v>37134</v>
      </c>
      <c r="F31" s="7">
        <f t="shared" ca="1" si="0"/>
        <v>22.628336755646817</v>
      </c>
      <c r="G31" t="s">
        <v>200</v>
      </c>
      <c r="H31" t="s">
        <v>114</v>
      </c>
      <c r="I31">
        <f t="shared" si="1"/>
        <v>1250</v>
      </c>
    </row>
    <row r="32" spans="2:9" x14ac:dyDescent="0.2">
      <c r="B32" t="s">
        <v>23</v>
      </c>
      <c r="C32" t="s">
        <v>65</v>
      </c>
      <c r="D32" t="s">
        <v>160</v>
      </c>
      <c r="E32" s="6">
        <v>37143</v>
      </c>
      <c r="F32" s="7">
        <f t="shared" ca="1" si="0"/>
        <v>22.603696098562629</v>
      </c>
      <c r="G32" t="s">
        <v>106</v>
      </c>
      <c r="H32" t="s">
        <v>219</v>
      </c>
      <c r="I32">
        <f t="shared" si="1"/>
        <v>450</v>
      </c>
    </row>
    <row r="33" spans="2:9" x14ac:dyDescent="0.2">
      <c r="B33" t="s">
        <v>24</v>
      </c>
      <c r="C33" t="s">
        <v>75</v>
      </c>
      <c r="D33" t="s">
        <v>164</v>
      </c>
      <c r="E33" s="6">
        <v>37149</v>
      </c>
      <c r="F33" s="7">
        <f t="shared" ca="1" si="0"/>
        <v>22.587268993839835</v>
      </c>
      <c r="G33" t="s">
        <v>99</v>
      </c>
      <c r="H33" t="s">
        <v>115</v>
      </c>
      <c r="I33">
        <f t="shared" si="1"/>
        <v>1000</v>
      </c>
    </row>
    <row r="34" spans="2:9" x14ac:dyDescent="0.2">
      <c r="B34" t="s">
        <v>25</v>
      </c>
      <c r="C34" t="s">
        <v>76</v>
      </c>
      <c r="D34" t="s">
        <v>165</v>
      </c>
      <c r="E34" s="6">
        <v>37158</v>
      </c>
      <c r="F34" s="7">
        <f t="shared" ca="1" si="0"/>
        <v>22.562628336755647</v>
      </c>
      <c r="G34" t="s">
        <v>190</v>
      </c>
      <c r="H34" t="s">
        <v>219</v>
      </c>
      <c r="I34">
        <f t="shared" si="1"/>
        <v>450</v>
      </c>
    </row>
    <row r="35" spans="2:9" x14ac:dyDescent="0.2">
      <c r="B35" t="s">
        <v>26</v>
      </c>
      <c r="C35" t="s">
        <v>77</v>
      </c>
      <c r="D35" t="s">
        <v>166</v>
      </c>
      <c r="E35" s="6">
        <v>37284</v>
      </c>
      <c r="F35" s="7">
        <f t="shared" ca="1" si="0"/>
        <v>22.217659137577002</v>
      </c>
      <c r="G35" t="s">
        <v>107</v>
      </c>
      <c r="H35" t="s">
        <v>114</v>
      </c>
      <c r="I35">
        <f t="shared" si="1"/>
        <v>1250</v>
      </c>
    </row>
    <row r="36" spans="2:9" x14ac:dyDescent="0.2">
      <c r="B36" t="s">
        <v>27</v>
      </c>
      <c r="C36" t="s">
        <v>78</v>
      </c>
      <c r="D36" t="s">
        <v>161</v>
      </c>
      <c r="E36" s="6">
        <v>37259</v>
      </c>
      <c r="F36" s="7">
        <f t="shared" ca="1" si="0"/>
        <v>22.286105407255306</v>
      </c>
      <c r="G36" t="s">
        <v>105</v>
      </c>
      <c r="H36" t="s">
        <v>114</v>
      </c>
      <c r="I36">
        <f t="shared" si="1"/>
        <v>1250</v>
      </c>
    </row>
    <row r="37" spans="2:9" x14ac:dyDescent="0.2">
      <c r="B37" t="s">
        <v>12</v>
      </c>
      <c r="C37" t="s">
        <v>79</v>
      </c>
      <c r="D37" t="s">
        <v>170</v>
      </c>
      <c r="E37" s="6">
        <v>37299</v>
      </c>
      <c r="F37" s="7">
        <f t="shared" ca="1" si="0"/>
        <v>22.17659137577002</v>
      </c>
      <c r="G37" t="s">
        <v>202</v>
      </c>
      <c r="H37" t="s">
        <v>115</v>
      </c>
      <c r="I37">
        <f t="shared" si="1"/>
        <v>1000</v>
      </c>
    </row>
    <row r="38" spans="2:9" x14ac:dyDescent="0.2">
      <c r="B38" t="s">
        <v>28</v>
      </c>
      <c r="C38" t="s">
        <v>80</v>
      </c>
      <c r="D38" t="s">
        <v>171</v>
      </c>
      <c r="E38" s="6">
        <v>40164</v>
      </c>
      <c r="F38" s="7">
        <f t="shared" ca="1" si="0"/>
        <v>14.33264887063655</v>
      </c>
      <c r="G38" t="s">
        <v>113</v>
      </c>
      <c r="H38" t="s">
        <v>218</v>
      </c>
      <c r="I38">
        <f t="shared" si="1"/>
        <v>850</v>
      </c>
    </row>
    <row r="39" spans="2:9" x14ac:dyDescent="0.2">
      <c r="B39" t="s">
        <v>29</v>
      </c>
      <c r="C39" t="s">
        <v>81</v>
      </c>
      <c r="D39" t="s">
        <v>168</v>
      </c>
      <c r="E39" s="6">
        <v>40167</v>
      </c>
      <c r="F39" s="7">
        <f t="shared" ca="1" si="0"/>
        <v>14.324435318275153</v>
      </c>
      <c r="G39" t="s">
        <v>203</v>
      </c>
      <c r="H39" t="s">
        <v>218</v>
      </c>
      <c r="I39">
        <f>IF(H39="Gold",1250,IF(H39="Silver",1000,IF(H39="Bronze",850,450)))</f>
        <v>850</v>
      </c>
    </row>
    <row r="40" spans="2:9" x14ac:dyDescent="0.2">
      <c r="B40" t="s">
        <v>30</v>
      </c>
      <c r="C40" t="s">
        <v>82</v>
      </c>
      <c r="D40" t="s">
        <v>169</v>
      </c>
      <c r="E40" s="6">
        <v>40173</v>
      </c>
      <c r="F40" s="7">
        <f t="shared" ca="1" si="0"/>
        <v>14.308008213552361</v>
      </c>
      <c r="G40" t="s">
        <v>204</v>
      </c>
      <c r="H40" t="s">
        <v>218</v>
      </c>
      <c r="I40">
        <f t="shared" si="1"/>
        <v>850</v>
      </c>
    </row>
    <row r="41" spans="2:9" x14ac:dyDescent="0.2">
      <c r="B41" t="s">
        <v>31</v>
      </c>
      <c r="C41" t="s">
        <v>65</v>
      </c>
      <c r="D41" t="s">
        <v>172</v>
      </c>
      <c r="E41" s="6">
        <v>39817</v>
      </c>
      <c r="F41" s="7">
        <f t="shared" ca="1" si="0"/>
        <v>15.282683093771389</v>
      </c>
      <c r="G41" t="s">
        <v>108</v>
      </c>
      <c r="H41" t="s">
        <v>218</v>
      </c>
      <c r="I41">
        <f t="shared" si="1"/>
        <v>850</v>
      </c>
    </row>
    <row r="42" spans="2:9" x14ac:dyDescent="0.2">
      <c r="B42" t="s">
        <v>32</v>
      </c>
      <c r="C42" t="s">
        <v>75</v>
      </c>
      <c r="D42" t="s">
        <v>173</v>
      </c>
      <c r="E42" s="6">
        <v>39823</v>
      </c>
      <c r="F42" s="7">
        <f t="shared" ca="1" si="0"/>
        <v>15.266255989048597</v>
      </c>
      <c r="G42" t="s">
        <v>99</v>
      </c>
      <c r="H42" t="s">
        <v>115</v>
      </c>
      <c r="I42">
        <f t="shared" si="1"/>
        <v>1000</v>
      </c>
    </row>
    <row r="43" spans="2:9" x14ac:dyDescent="0.2">
      <c r="B43" t="s">
        <v>33</v>
      </c>
      <c r="C43" t="s">
        <v>83</v>
      </c>
      <c r="D43" t="s">
        <v>174</v>
      </c>
      <c r="E43" s="6">
        <v>39832</v>
      </c>
      <c r="F43" s="7">
        <f t="shared" ca="1" si="0"/>
        <v>15.241615331964407</v>
      </c>
      <c r="G43" t="s">
        <v>205</v>
      </c>
      <c r="H43" t="s">
        <v>115</v>
      </c>
      <c r="I43">
        <f t="shared" si="1"/>
        <v>1000</v>
      </c>
    </row>
    <row r="44" spans="2:9" x14ac:dyDescent="0.2">
      <c r="B44" t="s">
        <v>34</v>
      </c>
      <c r="C44" t="s">
        <v>84</v>
      </c>
      <c r="D44" t="s">
        <v>142</v>
      </c>
      <c r="E44" s="6">
        <v>39867</v>
      </c>
      <c r="F44" s="7">
        <f t="shared" ca="1" si="0"/>
        <v>15.145790554414784</v>
      </c>
      <c r="G44" t="s">
        <v>111</v>
      </c>
      <c r="H44" t="s">
        <v>115</v>
      </c>
      <c r="I44">
        <f t="shared" si="1"/>
        <v>1000</v>
      </c>
    </row>
    <row r="45" spans="2:9" x14ac:dyDescent="0.2">
      <c r="B45" t="s">
        <v>35</v>
      </c>
      <c r="C45" t="s">
        <v>33</v>
      </c>
      <c r="D45" t="s">
        <v>143</v>
      </c>
      <c r="E45" s="6">
        <v>39870</v>
      </c>
      <c r="F45" s="7">
        <f t="shared" ca="1" si="0"/>
        <v>15.137577002053389</v>
      </c>
      <c r="G45" t="s">
        <v>206</v>
      </c>
      <c r="H45" t="s">
        <v>114</v>
      </c>
      <c r="I45">
        <f t="shared" si="1"/>
        <v>1250</v>
      </c>
    </row>
    <row r="46" spans="2:9" x14ac:dyDescent="0.2">
      <c r="B46" t="s">
        <v>36</v>
      </c>
      <c r="C46" t="s">
        <v>85</v>
      </c>
      <c r="D46" t="s">
        <v>149</v>
      </c>
      <c r="E46" s="6">
        <v>39876</v>
      </c>
      <c r="F46" s="7">
        <f t="shared" ca="1" si="0"/>
        <v>15.121149897330595</v>
      </c>
      <c r="G46" t="s">
        <v>207</v>
      </c>
      <c r="H46" t="s">
        <v>115</v>
      </c>
      <c r="I46">
        <f t="shared" si="1"/>
        <v>1000</v>
      </c>
    </row>
    <row r="47" spans="2:9" x14ac:dyDescent="0.2">
      <c r="B47" t="s">
        <v>37</v>
      </c>
      <c r="C47" t="s">
        <v>81</v>
      </c>
      <c r="D47" t="s">
        <v>167</v>
      </c>
      <c r="E47" s="6">
        <v>39882</v>
      </c>
      <c r="F47" s="7">
        <f t="shared" ca="1" si="0"/>
        <v>15.104722792607802</v>
      </c>
      <c r="G47" t="s">
        <v>190</v>
      </c>
      <c r="H47" t="s">
        <v>219</v>
      </c>
      <c r="I47">
        <f t="shared" si="1"/>
        <v>450</v>
      </c>
    </row>
    <row r="48" spans="2:9" x14ac:dyDescent="0.2">
      <c r="B48" t="s">
        <v>38</v>
      </c>
      <c r="C48" t="s">
        <v>76</v>
      </c>
      <c r="D48" t="s">
        <v>175</v>
      </c>
      <c r="E48" s="6">
        <v>39891</v>
      </c>
      <c r="F48" s="7">
        <f t="shared" ca="1" si="0"/>
        <v>15.080082135523615</v>
      </c>
      <c r="G48" t="s">
        <v>109</v>
      </c>
      <c r="H48" t="s">
        <v>218</v>
      </c>
      <c r="I48">
        <f t="shared" si="1"/>
        <v>850</v>
      </c>
    </row>
    <row r="49" spans="2:9" x14ac:dyDescent="0.2">
      <c r="B49" t="s">
        <v>39</v>
      </c>
      <c r="C49" t="s">
        <v>86</v>
      </c>
      <c r="D49" t="s">
        <v>150</v>
      </c>
      <c r="E49" s="6">
        <v>39897</v>
      </c>
      <c r="F49" s="7">
        <f t="shared" ca="1" si="0"/>
        <v>15.063655030800822</v>
      </c>
      <c r="G49" t="s">
        <v>110</v>
      </c>
      <c r="H49" t="s">
        <v>218</v>
      </c>
      <c r="I49">
        <f t="shared" si="1"/>
        <v>850</v>
      </c>
    </row>
    <row r="50" spans="2:9" x14ac:dyDescent="0.2">
      <c r="B50" t="s">
        <v>40</v>
      </c>
      <c r="C50" t="s">
        <v>87</v>
      </c>
      <c r="D50" t="s">
        <v>176</v>
      </c>
      <c r="E50" s="6">
        <v>39906</v>
      </c>
      <c r="F50" s="7">
        <f t="shared" ca="1" si="0"/>
        <v>15.039014373716633</v>
      </c>
      <c r="G50" t="s">
        <v>109</v>
      </c>
      <c r="H50" t="s">
        <v>218</v>
      </c>
      <c r="I50">
        <f t="shared" si="1"/>
        <v>850</v>
      </c>
    </row>
    <row r="51" spans="2:9" x14ac:dyDescent="0.2">
      <c r="B51" t="s">
        <v>41</v>
      </c>
      <c r="C51" t="s">
        <v>68</v>
      </c>
      <c r="D51" t="s">
        <v>177</v>
      </c>
      <c r="E51" s="6">
        <v>39940</v>
      </c>
      <c r="F51" s="7">
        <f t="shared" ca="1" si="0"/>
        <v>14.945927446954141</v>
      </c>
      <c r="G51" t="s">
        <v>208</v>
      </c>
      <c r="H51" t="s">
        <v>218</v>
      </c>
      <c r="I51">
        <f t="shared" si="1"/>
        <v>850</v>
      </c>
    </row>
    <row r="52" spans="2:9" x14ac:dyDescent="0.2">
      <c r="B52" t="s">
        <v>42</v>
      </c>
      <c r="C52" t="s">
        <v>88</v>
      </c>
      <c r="D52" t="s">
        <v>178</v>
      </c>
      <c r="E52" s="6">
        <v>39943</v>
      </c>
      <c r="F52" s="7">
        <f t="shared" ca="1" si="0"/>
        <v>14.937713894592745</v>
      </c>
      <c r="G52" t="s">
        <v>195</v>
      </c>
      <c r="H52" t="s">
        <v>114</v>
      </c>
      <c r="I52">
        <f t="shared" si="1"/>
        <v>1250</v>
      </c>
    </row>
    <row r="53" spans="2:9" x14ac:dyDescent="0.2">
      <c r="B53" t="s">
        <v>224</v>
      </c>
      <c r="C53" t="s">
        <v>18</v>
      </c>
      <c r="D53" t="s">
        <v>148</v>
      </c>
      <c r="E53" s="6">
        <v>39949</v>
      </c>
      <c r="F53" s="7">
        <f t="shared" ca="1" si="0"/>
        <v>14.921286789869953</v>
      </c>
      <c r="G53" t="s">
        <v>209</v>
      </c>
      <c r="H53" t="s">
        <v>115</v>
      </c>
      <c r="I53">
        <f t="shared" si="1"/>
        <v>1000</v>
      </c>
    </row>
    <row r="54" spans="2:9" x14ac:dyDescent="0.2">
      <c r="B54" t="s">
        <v>18</v>
      </c>
      <c r="C54" t="s">
        <v>89</v>
      </c>
      <c r="D54" t="s">
        <v>151</v>
      </c>
      <c r="E54" s="6">
        <v>39958</v>
      </c>
      <c r="F54" s="7">
        <f t="shared" ca="1" si="0"/>
        <v>14.896646132785763</v>
      </c>
      <c r="G54" t="s">
        <v>210</v>
      </c>
      <c r="H54" t="s">
        <v>114</v>
      </c>
      <c r="I54">
        <f>IF(H54="Gold",1250,IF(H54="Silver",1000,IF(H54="Bronze",850,450)))</f>
        <v>1250</v>
      </c>
    </row>
    <row r="55" spans="2:9" x14ac:dyDescent="0.2">
      <c r="B55" t="s">
        <v>43</v>
      </c>
      <c r="C55" t="s">
        <v>33</v>
      </c>
      <c r="D55" t="s">
        <v>152</v>
      </c>
      <c r="E55" s="6">
        <v>39964</v>
      </c>
      <c r="F55" s="7">
        <f t="shared" ca="1" si="0"/>
        <v>14.880219028062971</v>
      </c>
      <c r="G55" t="s">
        <v>211</v>
      </c>
      <c r="H55" t="s">
        <v>115</v>
      </c>
      <c r="I55">
        <f t="shared" si="1"/>
        <v>1000</v>
      </c>
    </row>
    <row r="56" spans="2:9" x14ac:dyDescent="0.2">
      <c r="B56" t="s">
        <v>44</v>
      </c>
      <c r="C56" t="s">
        <v>90</v>
      </c>
      <c r="D56" t="s">
        <v>153</v>
      </c>
      <c r="E56" s="6">
        <v>39973</v>
      </c>
      <c r="F56" s="7">
        <f t="shared" ca="1" si="0"/>
        <v>14.855578370978781</v>
      </c>
      <c r="G56" t="s">
        <v>200</v>
      </c>
      <c r="H56" t="s">
        <v>218</v>
      </c>
      <c r="I56">
        <f t="shared" si="1"/>
        <v>850</v>
      </c>
    </row>
    <row r="57" spans="2:9" x14ac:dyDescent="0.2">
      <c r="B57" t="s">
        <v>26</v>
      </c>
      <c r="C57" t="s">
        <v>59</v>
      </c>
      <c r="D57" t="s">
        <v>154</v>
      </c>
      <c r="E57" s="6">
        <v>36721</v>
      </c>
      <c r="F57" s="7">
        <f t="shared" ca="1" si="0"/>
        <v>23.759069130732374</v>
      </c>
      <c r="G57" t="s">
        <v>192</v>
      </c>
      <c r="H57" t="s">
        <v>218</v>
      </c>
      <c r="I57">
        <f t="shared" si="1"/>
        <v>850</v>
      </c>
    </row>
    <row r="58" spans="2:9" x14ac:dyDescent="0.2">
      <c r="B58" t="s">
        <v>45</v>
      </c>
      <c r="C58" t="s">
        <v>64</v>
      </c>
      <c r="D58" t="s">
        <v>147</v>
      </c>
      <c r="E58" s="6">
        <v>36724</v>
      </c>
      <c r="F58" s="7">
        <f t="shared" ca="1" si="0"/>
        <v>23.750855578370977</v>
      </c>
      <c r="G58" t="s">
        <v>212</v>
      </c>
      <c r="H58" t="s">
        <v>218</v>
      </c>
      <c r="I58">
        <f t="shared" si="1"/>
        <v>850</v>
      </c>
    </row>
    <row r="59" spans="2:9" x14ac:dyDescent="0.2">
      <c r="B59" t="s">
        <v>46</v>
      </c>
      <c r="C59" t="s">
        <v>91</v>
      </c>
      <c r="D59" t="s">
        <v>179</v>
      </c>
      <c r="E59" s="6">
        <v>36730</v>
      </c>
      <c r="F59" s="7">
        <f t="shared" ca="1" si="0"/>
        <v>23.734428473648187</v>
      </c>
      <c r="G59" t="s">
        <v>221</v>
      </c>
      <c r="H59" t="s">
        <v>218</v>
      </c>
      <c r="I59">
        <f t="shared" si="1"/>
        <v>850</v>
      </c>
    </row>
    <row r="60" spans="2:9" x14ac:dyDescent="0.2">
      <c r="B60" t="s">
        <v>47</v>
      </c>
      <c r="C60" t="s">
        <v>49</v>
      </c>
      <c r="D60" t="s">
        <v>180</v>
      </c>
      <c r="E60" s="6">
        <v>36736</v>
      </c>
      <c r="F60" s="7">
        <f t="shared" ca="1" si="0"/>
        <v>23.718001368925393</v>
      </c>
      <c r="G60" t="s">
        <v>103</v>
      </c>
      <c r="H60" t="s">
        <v>115</v>
      </c>
      <c r="I60">
        <f t="shared" si="1"/>
        <v>1000</v>
      </c>
    </row>
    <row r="61" spans="2:9" x14ac:dyDescent="0.2">
      <c r="B61" t="s">
        <v>48</v>
      </c>
      <c r="C61" t="s">
        <v>92</v>
      </c>
      <c r="D61" t="s">
        <v>181</v>
      </c>
      <c r="E61" s="6">
        <v>36745</v>
      </c>
      <c r="F61" s="7">
        <f t="shared" ca="1" si="0"/>
        <v>23.693360711841205</v>
      </c>
      <c r="G61" t="s">
        <v>217</v>
      </c>
      <c r="H61" t="s">
        <v>114</v>
      </c>
      <c r="I61">
        <f t="shared" si="1"/>
        <v>1250</v>
      </c>
    </row>
    <row r="62" spans="2:9" x14ac:dyDescent="0.2">
      <c r="B62" t="s">
        <v>49</v>
      </c>
      <c r="C62" t="s">
        <v>93</v>
      </c>
      <c r="D62" t="s">
        <v>182</v>
      </c>
      <c r="E62" s="6">
        <v>36751</v>
      </c>
      <c r="F62" s="7">
        <f t="shared" ca="1" si="0"/>
        <v>23.676933607118411</v>
      </c>
      <c r="G62" t="s">
        <v>106</v>
      </c>
      <c r="H62" t="s">
        <v>219</v>
      </c>
      <c r="I62">
        <f t="shared" si="1"/>
        <v>450</v>
      </c>
    </row>
    <row r="63" spans="2:9" x14ac:dyDescent="0.2">
      <c r="B63" t="s">
        <v>50</v>
      </c>
      <c r="C63" t="s">
        <v>94</v>
      </c>
      <c r="D63" t="s">
        <v>183</v>
      </c>
      <c r="E63" s="6">
        <v>36760</v>
      </c>
      <c r="F63" s="7">
        <f t="shared" ca="1" si="0"/>
        <v>23.652292950034223</v>
      </c>
      <c r="G63" t="s">
        <v>112</v>
      </c>
      <c r="H63" t="s">
        <v>219</v>
      </c>
      <c r="I63">
        <f t="shared" si="1"/>
        <v>450</v>
      </c>
    </row>
    <row r="64" spans="2:9" x14ac:dyDescent="0.2">
      <c r="B64" t="s">
        <v>51</v>
      </c>
      <c r="C64" t="s">
        <v>95</v>
      </c>
      <c r="D64" t="s">
        <v>187</v>
      </c>
      <c r="E64" s="6">
        <v>39717</v>
      </c>
      <c r="F64" s="7">
        <f t="shared" ca="1" si="0"/>
        <v>15.5564681724846</v>
      </c>
      <c r="G64" t="s">
        <v>213</v>
      </c>
      <c r="H64" t="s">
        <v>115</v>
      </c>
      <c r="I64">
        <f t="shared" si="1"/>
        <v>1000</v>
      </c>
    </row>
    <row r="65" spans="2:9" x14ac:dyDescent="0.2">
      <c r="B65" t="s">
        <v>52</v>
      </c>
      <c r="C65" t="s">
        <v>30</v>
      </c>
      <c r="D65" t="s">
        <v>146</v>
      </c>
      <c r="E65" s="6">
        <v>39720</v>
      </c>
      <c r="F65" s="7">
        <f t="shared" ca="1" si="0"/>
        <v>15.548254620123203</v>
      </c>
      <c r="G65" t="s">
        <v>113</v>
      </c>
      <c r="H65" t="s">
        <v>115</v>
      </c>
      <c r="I65">
        <f t="shared" si="1"/>
        <v>1000</v>
      </c>
    </row>
    <row r="66" spans="2:9" x14ac:dyDescent="0.2">
      <c r="B66" t="s">
        <v>53</v>
      </c>
      <c r="C66" t="s">
        <v>82</v>
      </c>
      <c r="D66" t="s">
        <v>184</v>
      </c>
      <c r="E66" s="6">
        <v>39726</v>
      </c>
      <c r="F66" s="7">
        <f t="shared" ca="1" si="0"/>
        <v>15.53182751540041</v>
      </c>
      <c r="G66" t="s">
        <v>222</v>
      </c>
      <c r="H66" t="s">
        <v>218</v>
      </c>
      <c r="I66">
        <f t="shared" si="1"/>
        <v>850</v>
      </c>
    </row>
    <row r="67" spans="2:9" x14ac:dyDescent="0.2">
      <c r="B67" t="s">
        <v>34</v>
      </c>
      <c r="C67" t="s">
        <v>65</v>
      </c>
      <c r="D67" t="s">
        <v>185</v>
      </c>
      <c r="E67" s="6">
        <v>39735</v>
      </c>
      <c r="F67" s="7">
        <f t="shared" ca="1" si="0"/>
        <v>15.507186858316222</v>
      </c>
      <c r="G67" t="s">
        <v>214</v>
      </c>
      <c r="H67" t="s">
        <v>218</v>
      </c>
      <c r="I67">
        <f t="shared" si="1"/>
        <v>850</v>
      </c>
    </row>
    <row r="68" spans="2:9" x14ac:dyDescent="0.2">
      <c r="B68" t="s">
        <v>54</v>
      </c>
      <c r="C68" t="s">
        <v>96</v>
      </c>
      <c r="D68" t="s">
        <v>188</v>
      </c>
      <c r="E68" s="6">
        <v>39741</v>
      </c>
      <c r="F68" s="7">
        <f t="shared" ca="1" si="0"/>
        <v>15.490759753593428</v>
      </c>
      <c r="G68" t="s">
        <v>106</v>
      </c>
      <c r="H68" t="s">
        <v>219</v>
      </c>
      <c r="I68">
        <f t="shared" si="1"/>
        <v>450</v>
      </c>
    </row>
    <row r="69" spans="2:9" x14ac:dyDescent="0.2">
      <c r="B69" t="s">
        <v>225</v>
      </c>
      <c r="C69" t="s">
        <v>52</v>
      </c>
      <c r="D69" t="s">
        <v>189</v>
      </c>
      <c r="E69" s="6">
        <v>39750</v>
      </c>
      <c r="F69" s="7">
        <f t="shared" ca="1" si="0"/>
        <v>15.466119096509241</v>
      </c>
      <c r="G69" t="s">
        <v>215</v>
      </c>
      <c r="H69" t="s">
        <v>115</v>
      </c>
      <c r="I69">
        <f t="shared" si="1"/>
        <v>1000</v>
      </c>
    </row>
    <row r="70" spans="2:9" x14ac:dyDescent="0.2">
      <c r="B70" t="s">
        <v>55</v>
      </c>
      <c r="C70" t="s">
        <v>97</v>
      </c>
      <c r="D70" t="s">
        <v>186</v>
      </c>
      <c r="E70" s="6">
        <v>39790</v>
      </c>
      <c r="F70" s="7">
        <f t="shared" ca="1" si="0"/>
        <v>15.356605065023956</v>
      </c>
      <c r="G70" t="s">
        <v>200</v>
      </c>
      <c r="H70" t="s">
        <v>116</v>
      </c>
      <c r="I70">
        <f t="shared" si="1"/>
        <v>450</v>
      </c>
    </row>
    <row r="71" spans="2:9" x14ac:dyDescent="0.2">
      <c r="B71" t="s">
        <v>1</v>
      </c>
      <c r="C71" t="s">
        <v>124</v>
      </c>
      <c r="D71" t="s">
        <v>145</v>
      </c>
      <c r="E71" s="6">
        <v>39856</v>
      </c>
      <c r="F71" s="7">
        <f t="shared" ca="1" si="0"/>
        <v>15.175906913073238</v>
      </c>
      <c r="G71" t="s">
        <v>216</v>
      </c>
      <c r="H71" t="s">
        <v>114</v>
      </c>
      <c r="I71">
        <f t="shared" si="1"/>
        <v>1250</v>
      </c>
    </row>
  </sheetData>
  <pageMargins left="0.75" right="0.75" top="1" bottom="1" header="0.5" footer="0.5"/>
  <pageSetup paperSize="9" orientation="portrait"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by Colour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Yolande</dc:creator>
  <cp:lastModifiedBy>Yolande Eriksen</cp:lastModifiedBy>
  <dcterms:created xsi:type="dcterms:W3CDTF">1999-07-29T13:09:55Z</dcterms:created>
  <dcterms:modified xsi:type="dcterms:W3CDTF">2024-04-17T01:53:09Z</dcterms:modified>
</cp:coreProperties>
</file>