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landeEriksen\Desktop\XLMD1\Chapter 4\"/>
    </mc:Choice>
  </mc:AlternateContent>
  <xr:revisionPtr revIDLastSave="0" documentId="13_ncr:1_{CDCB1DC1-6CDD-4BEA-AB1E-7E5D6298370A}" xr6:coauthVersionLast="47" xr6:coauthVersionMax="47" xr10:uidLastSave="{00000000-0000-0000-0000-000000000000}"/>
  <bookViews>
    <workbookView xWindow="-120" yWindow="-120" windowWidth="29040" windowHeight="15720" activeTab="2" xr2:uid="{385A8204-2495-49CD-B114-15B0B8A6EFA7}"/>
  </bookViews>
  <sheets>
    <sheet name="Demonstration" sheetId="1" r:id="rId1"/>
    <sheet name="Full Absolute" sheetId="2" r:id="rId2"/>
    <sheet name="Partial Absolute" sheetId="3" r:id="rId3"/>
    <sheet name="Review" sheetId="4" r:id="rId4"/>
    <sheet name="Review Solution" sheetId="5" r:id="rId5"/>
  </sheets>
  <definedNames>
    <definedName name="Unit_Price">Demonstration!$L$4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" i="3" l="1"/>
  <c r="T9" i="3"/>
  <c r="U9" i="3"/>
  <c r="V9" i="3"/>
  <c r="S10" i="3"/>
  <c r="T10" i="3"/>
  <c r="U10" i="3"/>
  <c r="V10" i="3"/>
  <c r="S11" i="3"/>
  <c r="T11" i="3"/>
  <c r="U11" i="3"/>
  <c r="V11" i="3"/>
  <c r="S12" i="3"/>
  <c r="T12" i="3"/>
  <c r="U12" i="3"/>
  <c r="V12" i="3"/>
  <c r="S13" i="3"/>
  <c r="T13" i="3"/>
  <c r="U13" i="3"/>
  <c r="V13" i="3"/>
  <c r="S14" i="3"/>
  <c r="T14" i="3"/>
  <c r="U14" i="3"/>
  <c r="V14" i="3"/>
  <c r="S15" i="3"/>
  <c r="T15" i="3"/>
  <c r="U15" i="3"/>
  <c r="V15" i="3"/>
  <c r="S16" i="3"/>
  <c r="T16" i="3"/>
  <c r="U16" i="3"/>
  <c r="V16" i="3"/>
  <c r="S17" i="3"/>
  <c r="T17" i="3"/>
  <c r="U17" i="3"/>
  <c r="V17" i="3"/>
  <c r="S18" i="3"/>
  <c r="T18" i="3"/>
  <c r="U18" i="3"/>
  <c r="V18" i="3"/>
  <c r="S19" i="3"/>
  <c r="T19" i="3"/>
  <c r="U19" i="3"/>
  <c r="V19" i="3"/>
  <c r="S20" i="3"/>
  <c r="T20" i="3"/>
  <c r="U20" i="3"/>
  <c r="V20" i="3"/>
  <c r="S21" i="3"/>
  <c r="T21" i="3"/>
  <c r="U21" i="3"/>
  <c r="V21" i="3"/>
  <c r="S22" i="3"/>
  <c r="T22" i="3"/>
  <c r="U22" i="3"/>
  <c r="V22" i="3"/>
  <c r="S23" i="3"/>
  <c r="T23" i="3"/>
  <c r="U23" i="3"/>
  <c r="V23" i="3"/>
  <c r="S24" i="3"/>
  <c r="T24" i="3"/>
  <c r="U24" i="3"/>
  <c r="V24" i="3"/>
  <c r="S25" i="3"/>
  <c r="T25" i="3"/>
  <c r="U25" i="3"/>
  <c r="V25" i="3"/>
  <c r="S26" i="3"/>
  <c r="T26" i="3"/>
  <c r="U26" i="3"/>
  <c r="V26" i="3"/>
  <c r="S27" i="3"/>
  <c r="T27" i="3"/>
  <c r="U27" i="3"/>
  <c r="V27" i="3"/>
  <c r="S28" i="3"/>
  <c r="T28" i="3"/>
  <c r="U28" i="3"/>
  <c r="V28" i="3"/>
  <c r="N9" i="3"/>
  <c r="O9" i="3"/>
  <c r="P9" i="3"/>
  <c r="Q9" i="3"/>
  <c r="N10" i="3"/>
  <c r="O10" i="3"/>
  <c r="P10" i="3"/>
  <c r="Q10" i="3"/>
  <c r="N11" i="3"/>
  <c r="O11" i="3"/>
  <c r="P11" i="3"/>
  <c r="Q11" i="3"/>
  <c r="N12" i="3"/>
  <c r="O12" i="3"/>
  <c r="P12" i="3"/>
  <c r="Q12" i="3"/>
  <c r="N13" i="3"/>
  <c r="O13" i="3"/>
  <c r="P13" i="3"/>
  <c r="Q13" i="3"/>
  <c r="N14" i="3"/>
  <c r="O14" i="3"/>
  <c r="P14" i="3"/>
  <c r="Q14" i="3"/>
  <c r="N15" i="3"/>
  <c r="O15" i="3"/>
  <c r="P15" i="3"/>
  <c r="Q15" i="3"/>
  <c r="N16" i="3"/>
  <c r="O16" i="3"/>
  <c r="P16" i="3"/>
  <c r="Q16" i="3"/>
  <c r="N17" i="3"/>
  <c r="O17" i="3"/>
  <c r="P17" i="3"/>
  <c r="Q17" i="3"/>
  <c r="N18" i="3"/>
  <c r="O18" i="3"/>
  <c r="P18" i="3"/>
  <c r="Q18" i="3"/>
  <c r="N19" i="3"/>
  <c r="O19" i="3"/>
  <c r="P19" i="3"/>
  <c r="Q19" i="3"/>
  <c r="N20" i="3"/>
  <c r="O20" i="3"/>
  <c r="P20" i="3"/>
  <c r="Q20" i="3"/>
  <c r="N21" i="3"/>
  <c r="O21" i="3"/>
  <c r="P21" i="3"/>
  <c r="Q21" i="3"/>
  <c r="N22" i="3"/>
  <c r="O22" i="3"/>
  <c r="P22" i="3"/>
  <c r="Q22" i="3"/>
  <c r="N23" i="3"/>
  <c r="O23" i="3"/>
  <c r="P23" i="3"/>
  <c r="Q23" i="3"/>
  <c r="N24" i="3"/>
  <c r="O24" i="3"/>
  <c r="P24" i="3"/>
  <c r="Q24" i="3"/>
  <c r="N25" i="3"/>
  <c r="O25" i="3"/>
  <c r="P25" i="3"/>
  <c r="Q25" i="3"/>
  <c r="N26" i="3"/>
  <c r="O26" i="3"/>
  <c r="P26" i="3"/>
  <c r="Q26" i="3"/>
  <c r="N27" i="3"/>
  <c r="O27" i="3"/>
  <c r="P27" i="3"/>
  <c r="Q27" i="3"/>
  <c r="N28" i="3"/>
  <c r="O28" i="3"/>
  <c r="P28" i="3"/>
  <c r="Q28" i="3"/>
  <c r="C6" i="3"/>
  <c r="G12" i="3"/>
  <c r="F12" i="3"/>
  <c r="E12" i="3"/>
  <c r="D12" i="3"/>
  <c r="C12" i="3"/>
  <c r="G11" i="3"/>
  <c r="F11" i="3"/>
  <c r="E11" i="3"/>
  <c r="D11" i="3"/>
  <c r="C11" i="3"/>
  <c r="G10" i="3"/>
  <c r="F10" i="3"/>
  <c r="E10" i="3"/>
  <c r="D10" i="3"/>
  <c r="C10" i="3"/>
  <c r="G9" i="3"/>
  <c r="F9" i="3"/>
  <c r="E9" i="3"/>
  <c r="D9" i="3"/>
  <c r="C9" i="3"/>
  <c r="G8" i="3"/>
  <c r="F8" i="3"/>
  <c r="E8" i="3"/>
  <c r="D8" i="3"/>
  <c r="C8" i="3"/>
  <c r="G7" i="3"/>
  <c r="F7" i="3"/>
  <c r="E7" i="3"/>
  <c r="D7" i="3"/>
  <c r="C7" i="3"/>
  <c r="G6" i="3"/>
  <c r="F6" i="3"/>
  <c r="E6" i="3"/>
  <c r="D6" i="3"/>
  <c r="M8" i="1"/>
  <c r="M9" i="1"/>
  <c r="M10" i="1"/>
  <c r="M11" i="1"/>
  <c r="M7" i="1"/>
  <c r="C12" i="1"/>
  <c r="D12" i="1"/>
  <c r="E12" i="1"/>
  <c r="F7" i="1"/>
  <c r="F8" i="1"/>
  <c r="F9" i="1"/>
  <c r="F10" i="1"/>
  <c r="F11" i="1"/>
  <c r="F12" i="1"/>
  <c r="F15" i="5"/>
  <c r="E15" i="5"/>
  <c r="G15" i="5" s="1"/>
  <c r="F14" i="5"/>
  <c r="E14" i="5"/>
  <c r="G14" i="5" s="1"/>
  <c r="F13" i="5"/>
  <c r="E13" i="5"/>
  <c r="G13" i="5" s="1"/>
  <c r="F12" i="5"/>
  <c r="E12" i="5"/>
  <c r="G12" i="5" s="1"/>
  <c r="F11" i="5"/>
  <c r="E11" i="5"/>
  <c r="G11" i="5" s="1"/>
  <c r="F10" i="5"/>
  <c r="E10" i="5"/>
  <c r="G10" i="5" s="1"/>
  <c r="H10" i="5" s="1"/>
  <c r="G9" i="5"/>
  <c r="F9" i="5"/>
  <c r="E9" i="5"/>
  <c r="H11" i="5" l="1"/>
  <c r="H13" i="5"/>
  <c r="H12" i="5"/>
  <c r="H15" i="5"/>
  <c r="H9" i="5"/>
  <c r="H14" i="5"/>
  <c r="I14" i="5" s="1"/>
  <c r="J14" i="5" s="1"/>
  <c r="I9" i="5"/>
  <c r="J9" i="5" s="1"/>
  <c r="I11" i="5"/>
  <c r="J11" i="5" s="1"/>
  <c r="I10" i="5"/>
  <c r="J10" i="5" s="1"/>
  <c r="I13" i="5"/>
  <c r="J13" i="5" s="1"/>
  <c r="I12" i="5"/>
  <c r="J12" i="5" s="1"/>
  <c r="P7" i="2"/>
  <c r="I15" i="5" l="1"/>
  <c r="J15" i="5" s="1"/>
  <c r="J4" i="5" s="1"/>
  <c r="J6" i="5" s="1"/>
  <c r="J5" i="5"/>
  <c r="P13" i="2"/>
  <c r="O13" i="2"/>
  <c r="R13" i="2"/>
  <c r="Q13" i="2"/>
  <c r="N13" i="2" l="1"/>
  <c r="S13" i="2"/>
</calcChain>
</file>

<file path=xl/sharedStrings.xml><?xml version="1.0" encoding="utf-8"?>
<sst xmlns="http://schemas.openxmlformats.org/spreadsheetml/2006/main" count="119" uniqueCount="86">
  <si>
    <t>Sales of Ice Cream</t>
  </si>
  <si>
    <t>JAN</t>
  </si>
  <si>
    <t>FEB</t>
  </si>
  <si>
    <t>MAR</t>
  </si>
  <si>
    <t>Total</t>
  </si>
  <si>
    <t>Ice Cream Flavour</t>
  </si>
  <si>
    <t>Vanilla</t>
  </si>
  <si>
    <t>Mango</t>
  </si>
  <si>
    <t>Chocolate</t>
  </si>
  <si>
    <t>Coffee</t>
  </si>
  <si>
    <t>Ripple</t>
  </si>
  <si>
    <t>Total  Sales:</t>
  </si>
  <si>
    <t>QTR 1</t>
  </si>
  <si>
    <t>Relative Formula</t>
  </si>
  <si>
    <t>Absolute Formula</t>
  </si>
  <si>
    <t>QLD</t>
  </si>
  <si>
    <t>NSW</t>
  </si>
  <si>
    <t>VIC</t>
  </si>
  <si>
    <t>SA</t>
  </si>
  <si>
    <t>WA</t>
  </si>
  <si>
    <t>Region</t>
  </si>
  <si>
    <t>Units Sold</t>
  </si>
  <si>
    <t>Total Revenue</t>
  </si>
  <si>
    <t>Summer sales</t>
  </si>
  <si>
    <t>Markup</t>
  </si>
  <si>
    <t>Item</t>
  </si>
  <si>
    <t>Cost Price</t>
  </si>
  <si>
    <t>Selling Price</t>
  </si>
  <si>
    <t>Hats</t>
  </si>
  <si>
    <t>Shorts</t>
  </si>
  <si>
    <t>T Shirts</t>
  </si>
  <si>
    <t>Sandals</t>
  </si>
  <si>
    <t>Sunnies</t>
  </si>
  <si>
    <t>Suncream</t>
  </si>
  <si>
    <t>Revenue</t>
  </si>
  <si>
    <t>% of Total</t>
  </si>
  <si>
    <t>Superannuation options</t>
  </si>
  <si>
    <t>Hourly Rate</t>
  </si>
  <si>
    <t>Expenses %</t>
  </si>
  <si>
    <t>GST</t>
  </si>
  <si>
    <t>Jan</t>
  </si>
  <si>
    <t>Feb</t>
  </si>
  <si>
    <t>Mar</t>
  </si>
  <si>
    <t>Apr</t>
  </si>
  <si>
    <t>May</t>
  </si>
  <si>
    <t>Jun</t>
  </si>
  <si>
    <t>Hours</t>
  </si>
  <si>
    <t>Income</t>
  </si>
  <si>
    <t>Less GST</t>
  </si>
  <si>
    <t>Expenses</t>
  </si>
  <si>
    <t>Net Income</t>
  </si>
  <si>
    <t>June's Home Care</t>
  </si>
  <si>
    <r>
      <rPr>
        <b/>
        <sz val="11"/>
        <color theme="1"/>
        <rFont val="Wingdings 3"/>
        <family val="1"/>
        <charset val="2"/>
      </rPr>
      <t>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Amounts / Rates</t>
    </r>
    <r>
      <rPr>
        <b/>
        <sz val="10"/>
        <color theme="1"/>
        <rFont val="Wingdings 3"/>
        <family val="1"/>
        <charset val="2"/>
      </rPr>
      <t></t>
    </r>
    <r>
      <rPr>
        <b/>
        <sz val="12"/>
        <color theme="1"/>
        <rFont val="Calibri"/>
        <family val="1"/>
        <charset val="2"/>
        <scheme val="minor"/>
      </rPr>
      <t xml:space="preserve"> </t>
    </r>
  </si>
  <si>
    <t>Locations</t>
  </si>
  <si>
    <t>Q1</t>
  </si>
  <si>
    <t>Q2</t>
  </si>
  <si>
    <t>Q3</t>
  </si>
  <si>
    <t>Q4</t>
  </si>
  <si>
    <t>Rate</t>
  </si>
  <si>
    <t>Weight (kgs)</t>
  </si>
  <si>
    <t>Bob's Books</t>
  </si>
  <si>
    <r>
      <rPr>
        <b/>
        <sz val="10"/>
        <color theme="1"/>
        <rFont val="Segoe UI"/>
        <family val="2"/>
      </rPr>
      <t>Basic Charge</t>
    </r>
    <r>
      <rPr>
        <sz val="10"/>
        <color theme="1"/>
        <rFont val="Segoe UI"/>
        <family val="2"/>
      </rPr>
      <t xml:space="preserve"> (all destinations)</t>
    </r>
  </si>
  <si>
    <r>
      <rPr>
        <b/>
        <sz val="10"/>
        <color theme="1"/>
        <rFont val="Segoe UI"/>
        <family val="2"/>
      </rPr>
      <t>Total Charge:</t>
    </r>
    <r>
      <rPr>
        <sz val="10"/>
        <color theme="1"/>
        <rFont val="Segoe UI"/>
        <family val="2"/>
      </rPr>
      <t xml:space="preserve">  (Weight*Rate)+Basic Charge</t>
    </r>
  </si>
  <si>
    <t>Pay Sheet - Sales Staff</t>
  </si>
  <si>
    <t>Tax</t>
  </si>
  <si>
    <t>Review</t>
  </si>
  <si>
    <t>Normal Hours</t>
  </si>
  <si>
    <t>Normal Pay</t>
  </si>
  <si>
    <t>Overtime Pay</t>
  </si>
  <si>
    <t>Gross</t>
  </si>
  <si>
    <t>Net Pay</t>
  </si>
  <si>
    <t>Total Payroll</t>
  </si>
  <si>
    <t>Hours
Worked</t>
  </si>
  <si>
    <t>Overtime
Hours</t>
  </si>
  <si>
    <t>Tax Rate</t>
  </si>
  <si>
    <t>Over Time Loading</t>
  </si>
  <si>
    <t>Sharon Wintercastle</t>
  </si>
  <si>
    <t>John Langton</t>
  </si>
  <si>
    <t>Kylie Collins-Smythe</t>
  </si>
  <si>
    <t>Helen Woodford</t>
  </si>
  <si>
    <t>Brian Weatherspoon</t>
  </si>
  <si>
    <t>Michael Renfield</t>
  </si>
  <si>
    <t>David Williamson</t>
  </si>
  <si>
    <t>Tax Collected</t>
  </si>
  <si>
    <t>Total Net Pay</t>
  </si>
  <si>
    <t>Unit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</si>
</sst>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0.0%"/>
    <numFmt numFmtId="166" formatCode="_-* #,##0_-;\-* #,##0_-;_-* &quot;-&quot;??_-;_-@_-"/>
    <numFmt numFmtId="167" formatCode="&quot;$&quot;#,##0_);[Red]\(&quot;$&quot;#,##0\)"/>
    <numFmt numFmtId="168" formatCode="0.0"/>
  </numFmts>
  <fonts count="31">
    <font>
      <sz val="10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Segoe UI"/>
      <family val="2"/>
    </font>
    <font>
      <b/>
      <sz val="16"/>
      <color theme="3"/>
      <name val="Calibri Light"/>
      <family val="2"/>
      <scheme val="major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8" tint="0.3999755851924192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Segoe UI"/>
      <family val="2"/>
    </font>
    <font>
      <b/>
      <sz val="10"/>
      <name val="Segoe UI"/>
      <family val="2"/>
    </font>
    <font>
      <b/>
      <sz val="12"/>
      <name val="Segoe UI"/>
      <family val="2"/>
    </font>
    <font>
      <b/>
      <sz val="10"/>
      <color theme="1"/>
      <name val="Segoe UI"/>
      <family val="2"/>
    </font>
    <font>
      <b/>
      <sz val="10"/>
      <color theme="1"/>
      <name val="Calibri"/>
      <family val="2"/>
      <scheme val="minor"/>
    </font>
    <font>
      <sz val="11"/>
      <color theme="1"/>
      <name val="Wingdings 3"/>
      <family val="1"/>
      <charset val="2"/>
    </font>
    <font>
      <b/>
      <sz val="12"/>
      <color theme="1"/>
      <name val="Calibri"/>
      <family val="1"/>
      <charset val="2"/>
      <scheme val="minor"/>
    </font>
    <font>
      <b/>
      <sz val="11"/>
      <color theme="1"/>
      <name val="Wingdings 3"/>
      <family val="1"/>
      <charset val="2"/>
    </font>
    <font>
      <b/>
      <sz val="10"/>
      <color theme="1"/>
      <name val="Wingdings 3"/>
      <family val="1"/>
      <charset val="2"/>
    </font>
    <font>
      <b/>
      <sz val="10"/>
      <color indexed="9"/>
      <name val="Arial"/>
      <family val="2"/>
    </font>
    <font>
      <b/>
      <i/>
      <sz val="10"/>
      <name val="Arial"/>
      <family val="2"/>
    </font>
    <font>
      <b/>
      <sz val="10"/>
      <color indexed="9"/>
      <name val="Segoe UI"/>
      <family val="2"/>
    </font>
    <font>
      <b/>
      <sz val="10"/>
      <color rgb="FF7030A0"/>
      <name val="Segoe UI"/>
      <family val="2"/>
    </font>
    <font>
      <b/>
      <sz val="10"/>
      <color rgb="FF0070C0"/>
      <name val="Segoe UI"/>
      <family val="2"/>
    </font>
    <font>
      <b/>
      <sz val="10"/>
      <color theme="0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/>
    <xf numFmtId="0" fontId="1" fillId="0" borderId="0"/>
    <xf numFmtId="0" fontId="11" fillId="0" borderId="2"/>
  </cellStyleXfs>
  <cellXfs count="76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7" fillId="0" borderId="0" xfId="4" applyAlignment="1">
      <alignment horizontal="left"/>
    </xf>
    <xf numFmtId="0" fontId="3" fillId="0" borderId="1" xfId="0" applyFont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8" fillId="0" borderId="0" xfId="5" applyFont="1"/>
    <xf numFmtId="0" fontId="3" fillId="0" borderId="0" xfId="0" applyFont="1"/>
    <xf numFmtId="0" fontId="10" fillId="0" borderId="0" xfId="0" applyFont="1"/>
    <xf numFmtId="8" fontId="0" fillId="0" borderId="0" xfId="0" applyNumberFormat="1"/>
    <xf numFmtId="0" fontId="0" fillId="0" borderId="0" xfId="0" applyAlignment="1">
      <alignment horizontal="right" indent="1"/>
    </xf>
    <xf numFmtId="0" fontId="12" fillId="0" borderId="0" xfId="6" applyFont="1"/>
    <xf numFmtId="9" fontId="12" fillId="0" borderId="0" xfId="6" applyNumberFormat="1" applyFont="1"/>
    <xf numFmtId="164" fontId="1" fillId="0" borderId="0" xfId="6" applyNumberFormat="1" applyAlignment="1">
      <alignment horizontal="right" indent="1"/>
    </xf>
    <xf numFmtId="0" fontId="1" fillId="0" borderId="0" xfId="6" applyAlignment="1">
      <alignment horizontal="right" indent="2"/>
    </xf>
    <xf numFmtId="164" fontId="3" fillId="0" borderId="3" xfId="6" applyNumberFormat="1" applyFont="1" applyBorder="1"/>
    <xf numFmtId="0" fontId="13" fillId="2" borderId="3" xfId="6" applyFont="1" applyFill="1" applyBorder="1"/>
    <xf numFmtId="0" fontId="4" fillId="2" borderId="3" xfId="6" applyFont="1" applyFill="1" applyBorder="1"/>
    <xf numFmtId="0" fontId="13" fillId="2" borderId="0" xfId="0" applyFont="1" applyFill="1"/>
    <xf numFmtId="0" fontId="13" fillId="2" borderId="0" xfId="0" applyFont="1" applyFill="1" applyAlignment="1">
      <alignment horizontal="center"/>
    </xf>
    <xf numFmtId="165" fontId="1" fillId="0" borderId="3" xfId="6" applyNumberFormat="1" applyBorder="1"/>
    <xf numFmtId="164" fontId="3" fillId="0" borderId="0" xfId="0" applyNumberFormat="1" applyFont="1"/>
    <xf numFmtId="165" fontId="3" fillId="0" borderId="0" xfId="3" applyNumberFormat="1" applyFont="1"/>
    <xf numFmtId="164" fontId="3" fillId="0" borderId="0" xfId="6" applyNumberFormat="1" applyFont="1"/>
    <xf numFmtId="164" fontId="3" fillId="0" borderId="0" xfId="6" applyNumberFormat="1" applyFont="1" applyAlignment="1">
      <alignment horizontal="right" indent="1"/>
    </xf>
    <xf numFmtId="166" fontId="0" fillId="0" borderId="0" xfId="1" applyNumberFormat="1" applyFont="1"/>
    <xf numFmtId="0" fontId="14" fillId="0" borderId="0" xfId="0" applyFont="1"/>
    <xf numFmtId="4" fontId="0" fillId="0" borderId="0" xfId="0" applyNumberFormat="1"/>
    <xf numFmtId="0" fontId="15" fillId="0" borderId="0" xfId="0" applyFont="1"/>
    <xf numFmtId="0" fontId="16" fillId="0" borderId="0" xfId="0" applyFont="1"/>
    <xf numFmtId="0" fontId="17" fillId="0" borderId="0" xfId="0" applyFont="1"/>
    <xf numFmtId="44" fontId="0" fillId="0" borderId="0" xfId="2" applyFont="1"/>
    <xf numFmtId="3" fontId="18" fillId="0" borderId="0" xfId="0" applyNumberFormat="1" applyFont="1" applyAlignment="1">
      <alignment horizontal="center"/>
    </xf>
    <xf numFmtId="167" fontId="19" fillId="0" borderId="0" xfId="0" applyNumberFormat="1" applyFont="1"/>
    <xf numFmtId="9" fontId="19" fillId="0" borderId="0" xfId="0" applyNumberFormat="1" applyFont="1"/>
    <xf numFmtId="0" fontId="20" fillId="0" borderId="0" xfId="0" applyFont="1"/>
    <xf numFmtId="44" fontId="19" fillId="5" borderId="0" xfId="2" applyFont="1" applyFill="1" applyBorder="1"/>
    <xf numFmtId="44" fontId="5" fillId="0" borderId="0" xfId="2" applyFont="1" applyFill="1" applyBorder="1"/>
    <xf numFmtId="44" fontId="5" fillId="6" borderId="0" xfId="2" applyFont="1" applyFill="1" applyBorder="1"/>
    <xf numFmtId="6" fontId="9" fillId="3" borderId="0" xfId="2" applyNumberFormat="1" applyFont="1" applyFill="1" applyAlignment="1">
      <alignment horizontal="right"/>
    </xf>
    <xf numFmtId="9" fontId="13" fillId="2" borderId="2" xfId="3" applyFont="1" applyFill="1" applyBorder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 indent="1"/>
    </xf>
    <xf numFmtId="0" fontId="26" fillId="0" borderId="0" xfId="0" applyFont="1"/>
    <xf numFmtId="44" fontId="25" fillId="7" borderId="0" xfId="2" applyFont="1" applyFill="1"/>
    <xf numFmtId="0" fontId="0" fillId="0" borderId="0" xfId="0" applyAlignment="1">
      <alignment horizontal="left"/>
    </xf>
    <xf numFmtId="0" fontId="27" fillId="2" borderId="0" xfId="0" applyFont="1" applyFill="1" applyAlignment="1">
      <alignment horizontal="center"/>
    </xf>
    <xf numFmtId="0" fontId="27" fillId="7" borderId="0" xfId="0" applyFont="1" applyFill="1" applyAlignment="1">
      <alignment horizontal="center"/>
    </xf>
    <xf numFmtId="44" fontId="19" fillId="0" borderId="4" xfId="2" applyFont="1" applyBorder="1" applyAlignment="1">
      <alignment horizontal="right"/>
    </xf>
    <xf numFmtId="44" fontId="19" fillId="0" borderId="5" xfId="2" applyFont="1" applyBorder="1" applyAlignment="1">
      <alignment horizontal="right"/>
    </xf>
    <xf numFmtId="44" fontId="19" fillId="0" borderId="6" xfId="2" applyFont="1" applyBorder="1" applyAlignment="1">
      <alignment horizontal="right"/>
    </xf>
    <xf numFmtId="44" fontId="28" fillId="0" borderId="0" xfId="2" applyFont="1"/>
    <xf numFmtId="44" fontId="29" fillId="0" borderId="0" xfId="2" applyFont="1"/>
    <xf numFmtId="168" fontId="19" fillId="8" borderId="0" xfId="0" applyNumberFormat="1" applyFont="1" applyFill="1"/>
    <xf numFmtId="0" fontId="0" fillId="9" borderId="0" xfId="0" applyFill="1"/>
    <xf numFmtId="0" fontId="0" fillId="0" borderId="7" xfId="0" applyBorder="1"/>
    <xf numFmtId="44" fontId="0" fillId="0" borderId="7" xfId="2" applyFont="1" applyBorder="1"/>
    <xf numFmtId="10" fontId="0" fillId="0" borderId="0" xfId="0" applyNumberFormat="1"/>
    <xf numFmtId="44" fontId="0" fillId="4" borderId="0" xfId="0" applyNumberFormat="1" applyFill="1"/>
    <xf numFmtId="44" fontId="0" fillId="4" borderId="0" xfId="2" applyFont="1" applyFill="1"/>
    <xf numFmtId="0" fontId="30" fillId="2" borderId="8" xfId="0" applyFont="1" applyFill="1" applyBorder="1"/>
    <xf numFmtId="0" fontId="30" fillId="2" borderId="8" xfId="0" applyFont="1" applyFill="1" applyBorder="1" applyAlignment="1">
      <alignment horizontal="right"/>
    </xf>
    <xf numFmtId="0" fontId="30" fillId="2" borderId="8" xfId="0" applyFont="1" applyFill="1" applyBorder="1" applyAlignment="1">
      <alignment horizontal="center"/>
    </xf>
    <xf numFmtId="44" fontId="19" fillId="0" borderId="0" xfId="2" applyFont="1"/>
    <xf numFmtId="44" fontId="19" fillId="0" borderId="0" xfId="0" applyNumberFormat="1" applyFont="1"/>
    <xf numFmtId="0" fontId="30" fillId="2" borderId="8" xfId="0" applyFont="1" applyFill="1" applyBorder="1" applyAlignment="1">
      <alignment horizontal="left" wrapText="1"/>
    </xf>
    <xf numFmtId="10" fontId="30" fillId="2" borderId="8" xfId="0" applyNumberFormat="1" applyFont="1" applyFill="1" applyBorder="1" applyAlignment="1">
      <alignment horizontal="left" wrapText="1"/>
    </xf>
    <xf numFmtId="0" fontId="0" fillId="8" borderId="0" xfId="0" applyFill="1" applyAlignment="1">
      <alignment horizontal="left" indent="1"/>
    </xf>
    <xf numFmtId="0" fontId="0" fillId="4" borderId="0" xfId="0" applyFill="1"/>
    <xf numFmtId="165" fontId="0" fillId="0" borderId="0" xfId="0" applyNumberFormat="1"/>
    <xf numFmtId="0" fontId="19" fillId="8" borderId="0" xfId="0" applyFont="1" applyFill="1" applyAlignment="1">
      <alignment horizontal="left" indent="1"/>
    </xf>
    <xf numFmtId="44" fontId="19" fillId="4" borderId="0" xfId="2" applyFont="1" applyFill="1"/>
    <xf numFmtId="44" fontId="19" fillId="4" borderId="0" xfId="0" applyNumberFormat="1" applyFont="1" applyFill="1"/>
    <xf numFmtId="44" fontId="0" fillId="0" borderId="0" xfId="2" applyFont="1" applyFill="1" applyBorder="1"/>
    <xf numFmtId="165" fontId="0" fillId="0" borderId="0" xfId="0" applyNumberFormat="1" applyAlignment="1">
      <alignment horizontal="right"/>
    </xf>
  </cellXfs>
  <cellStyles count="8">
    <cellStyle name="Column Headings" xfId="7" xr:uid="{5C69E7EC-2DA0-4B2C-9042-AA65B6DEBC64}"/>
    <cellStyle name="Comma" xfId="1" builtinId="3"/>
    <cellStyle name="Currency" xfId="2" builtinId="4"/>
    <cellStyle name="Explanatory Text" xfId="4" builtinId="53" customBuiltin="1"/>
    <cellStyle name="Main Heading" xfId="5" xr:uid="{F9F72C19-40D9-4749-ACAA-DCE00877DE50}"/>
    <cellStyle name="Normal" xfId="0" builtinId="0" customBuiltin="1"/>
    <cellStyle name="Normal 3" xfId="6" xr:uid="{DD3DCEB7-AB46-434F-9A49-04494B2E9718}"/>
    <cellStyle name="Percent" xfId="3" builtinId="5"/>
  </cellStyles>
  <dxfs count="0"/>
  <tableStyles count="0" defaultTableStyle="TableStyleMedium2" defaultPivotStyle="PivotStyleLight16"/>
  <colors>
    <mruColors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17</xdr:col>
          <xdr:colOff>466725</xdr:colOff>
          <xdr:row>0</xdr:row>
          <xdr:rowOff>0</xdr:rowOff>
        </xdr:from>
        <xdr:to>
          <xdr:col>18</xdr:col>
          <xdr:colOff>666750</xdr:colOff>
          <xdr:row>4</xdr:row>
          <xdr:rowOff>171450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EADF8-9BE1-455F-A289-0953E7148BEC}">
  <dimension ref="B3:M13"/>
  <sheetViews>
    <sheetView zoomScale="190" zoomScaleNormal="190" workbookViewId="0">
      <selection activeCell="F13" sqref="F13"/>
    </sheetView>
  </sheetViews>
  <sheetFormatPr defaultRowHeight="14.25"/>
  <cols>
    <col min="2" max="2" width="17.85546875" customWidth="1"/>
    <col min="11" max="11" width="13" customWidth="1"/>
    <col min="12" max="12" width="10.5703125" customWidth="1"/>
    <col min="13" max="13" width="13.85546875" customWidth="1"/>
  </cols>
  <sheetData>
    <row r="3" spans="2:13" ht="28.5">
      <c r="B3" s="9" t="s">
        <v>13</v>
      </c>
      <c r="K3" s="9" t="s">
        <v>14</v>
      </c>
    </row>
    <row r="4" spans="2:13" ht="21">
      <c r="B4" s="7" t="s">
        <v>0</v>
      </c>
      <c r="K4" s="8" t="s">
        <v>85</v>
      </c>
      <c r="L4" s="10">
        <v>450</v>
      </c>
    </row>
    <row r="6" spans="2:13" ht="15">
      <c r="B6" s="5" t="s">
        <v>5</v>
      </c>
      <c r="C6" s="6" t="s">
        <v>1</v>
      </c>
      <c r="D6" s="6" t="s">
        <v>2</v>
      </c>
      <c r="E6" s="6" t="s">
        <v>3</v>
      </c>
      <c r="F6" s="6" t="s">
        <v>12</v>
      </c>
      <c r="K6" s="5" t="s">
        <v>20</v>
      </c>
      <c r="L6" s="6" t="s">
        <v>21</v>
      </c>
      <c r="M6" s="6" t="s">
        <v>22</v>
      </c>
    </row>
    <row r="7" spans="2:13" ht="15">
      <c r="B7" s="3" t="s">
        <v>6</v>
      </c>
      <c r="C7">
        <v>500</v>
      </c>
      <c r="D7">
        <v>700</v>
      </c>
      <c r="E7">
        <v>560</v>
      </c>
      <c r="F7">
        <f>SUM(C7:E7)</f>
        <v>1760</v>
      </c>
      <c r="K7" t="s">
        <v>16</v>
      </c>
      <c r="L7" s="11">
        <v>301</v>
      </c>
      <c r="M7" s="10">
        <f>L7*Unit_Price</f>
        <v>135450</v>
      </c>
    </row>
    <row r="8" spans="2:13" ht="15">
      <c r="B8" s="3" t="s">
        <v>7</v>
      </c>
      <c r="C8">
        <v>750</v>
      </c>
      <c r="D8">
        <v>900</v>
      </c>
      <c r="E8">
        <v>590</v>
      </c>
      <c r="F8">
        <f>SUM(C8:E8)</f>
        <v>2240</v>
      </c>
      <c r="K8" t="s">
        <v>15</v>
      </c>
      <c r="L8" s="11">
        <v>563</v>
      </c>
      <c r="M8" s="10">
        <f>L8*Unit_Price</f>
        <v>253350</v>
      </c>
    </row>
    <row r="9" spans="2:13" ht="15">
      <c r="B9" s="3" t="s">
        <v>8</v>
      </c>
      <c r="C9">
        <v>800</v>
      </c>
      <c r="D9">
        <v>650</v>
      </c>
      <c r="E9">
        <v>610</v>
      </c>
      <c r="F9">
        <f>SUM(C9:E9)</f>
        <v>2060</v>
      </c>
      <c r="K9" t="s">
        <v>18</v>
      </c>
      <c r="L9" s="11">
        <v>526</v>
      </c>
      <c r="M9" s="10">
        <f>L9*Unit_Price</f>
        <v>236700</v>
      </c>
    </row>
    <row r="10" spans="2:13" ht="15">
      <c r="B10" s="3" t="s">
        <v>9</v>
      </c>
      <c r="C10">
        <v>860</v>
      </c>
      <c r="D10">
        <v>670</v>
      </c>
      <c r="E10">
        <v>535</v>
      </c>
      <c r="F10">
        <f>SUM(C10:E10)</f>
        <v>2065</v>
      </c>
      <c r="K10" t="s">
        <v>17</v>
      </c>
      <c r="L10" s="11">
        <v>426</v>
      </c>
      <c r="M10" s="10">
        <f>L10*Unit_Price</f>
        <v>191700</v>
      </c>
    </row>
    <row r="11" spans="2:13" ht="15">
      <c r="B11" s="3" t="s">
        <v>10</v>
      </c>
      <c r="C11">
        <v>450</v>
      </c>
      <c r="D11">
        <v>540</v>
      </c>
      <c r="E11">
        <v>345</v>
      </c>
      <c r="F11">
        <f>SUM(C11:E11)</f>
        <v>1335</v>
      </c>
      <c r="K11" t="s">
        <v>19</v>
      </c>
      <c r="L11" s="11">
        <v>367</v>
      </c>
      <c r="M11" s="10">
        <f>L11*Unit_Price</f>
        <v>165150</v>
      </c>
    </row>
    <row r="12" spans="2:13" ht="15.75" thickBot="1">
      <c r="B12" s="4" t="s">
        <v>11</v>
      </c>
      <c r="C12" s="1">
        <f>SUM(C7:C11)</f>
        <v>3360</v>
      </c>
      <c r="D12" s="1">
        <f>SUM(D7:D11)</f>
        <v>3460</v>
      </c>
      <c r="E12" s="1">
        <f>SUM(E7:E11)</f>
        <v>2640</v>
      </c>
      <c r="F12" s="1">
        <f>SUM(C12:E12)</f>
        <v>9460</v>
      </c>
    </row>
    <row r="13" spans="2:13" ht="15" thickTop="1"/>
  </sheetData>
  <sortState xmlns:xlrd2="http://schemas.microsoft.com/office/spreadsheetml/2017/richdata2" ref="K7:K11">
    <sortCondition ref="K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2C53E-8E48-4A9A-AEDA-C69861A8F9FD}">
  <dimension ref="B2:S20"/>
  <sheetViews>
    <sheetView showGridLines="0" workbookViewId="0">
      <selection activeCell="B38" sqref="B38"/>
    </sheetView>
  </sheetViews>
  <sheetFormatPr defaultRowHeight="14.25"/>
  <cols>
    <col min="2" max="2" width="14.42578125" customWidth="1"/>
    <col min="3" max="3" width="11.28515625" customWidth="1"/>
    <col min="4" max="4" width="14" customWidth="1"/>
    <col min="5" max="5" width="12" customWidth="1"/>
    <col min="6" max="6" width="12.42578125" customWidth="1"/>
    <col min="7" max="7" width="10.85546875" customWidth="1"/>
    <col min="13" max="13" width="12" customWidth="1"/>
    <col min="14" max="14" width="9" customWidth="1"/>
    <col min="15" max="19" width="10.28515625" customWidth="1"/>
  </cols>
  <sheetData>
    <row r="2" spans="2:19" ht="21">
      <c r="M2" s="7" t="s">
        <v>51</v>
      </c>
      <c r="N2" s="7"/>
    </row>
    <row r="3" spans="2:19" ht="21">
      <c r="B3" s="7" t="s">
        <v>23</v>
      </c>
      <c r="C3" s="12"/>
      <c r="D3" s="12"/>
      <c r="E3" s="12"/>
      <c r="M3" s="29" t="s">
        <v>37</v>
      </c>
      <c r="N3" s="34">
        <v>18</v>
      </c>
    </row>
    <row r="4" spans="2:19" ht="15.75">
      <c r="B4" s="12" t="s">
        <v>24</v>
      </c>
      <c r="C4" s="13">
        <v>1.8</v>
      </c>
      <c r="D4" s="12"/>
      <c r="E4" s="12"/>
      <c r="M4" s="29" t="s">
        <v>38</v>
      </c>
      <c r="N4" s="35">
        <v>0.2</v>
      </c>
    </row>
    <row r="5" spans="2:19" ht="15.75">
      <c r="B5" s="12"/>
      <c r="C5" s="12"/>
      <c r="D5" s="12"/>
      <c r="E5" s="12"/>
      <c r="M5" s="29" t="s">
        <v>39</v>
      </c>
      <c r="N5" s="35">
        <v>0.1</v>
      </c>
      <c r="R5" s="28"/>
    </row>
    <row r="6" spans="2:19" ht="15.75">
      <c r="B6" s="19" t="s">
        <v>25</v>
      </c>
      <c r="C6" s="20" t="s">
        <v>26</v>
      </c>
      <c r="D6" s="20" t="s">
        <v>27</v>
      </c>
      <c r="E6" s="19" t="s">
        <v>21</v>
      </c>
      <c r="F6" s="20" t="s">
        <v>34</v>
      </c>
      <c r="G6" s="20" t="s">
        <v>35</v>
      </c>
      <c r="M6" s="19"/>
      <c r="N6" s="19" t="s">
        <v>40</v>
      </c>
      <c r="O6" s="19" t="s">
        <v>41</v>
      </c>
      <c r="P6" s="19" t="s">
        <v>42</v>
      </c>
      <c r="Q6" s="19" t="s">
        <v>43</v>
      </c>
      <c r="R6" s="19" t="s">
        <v>44</v>
      </c>
      <c r="S6" s="19" t="s">
        <v>45</v>
      </c>
    </row>
    <row r="7" spans="2:19" ht="17.25">
      <c r="B7" s="12" t="s">
        <v>28</v>
      </c>
      <c r="C7" s="14">
        <v>25</v>
      </c>
      <c r="D7" s="25"/>
      <c r="E7" s="15">
        <v>217</v>
      </c>
      <c r="F7" s="22"/>
      <c r="G7" s="23"/>
      <c r="M7" s="31" t="s">
        <v>46</v>
      </c>
      <c r="N7" s="33">
        <v>55</v>
      </c>
      <c r="O7" s="33">
        <v>65</v>
      </c>
      <c r="P7" s="33">
        <f>14*4.2</f>
        <v>58.800000000000004</v>
      </c>
      <c r="Q7" s="33">
        <v>75</v>
      </c>
      <c r="R7" s="33">
        <v>60</v>
      </c>
      <c r="S7" s="33">
        <v>70</v>
      </c>
    </row>
    <row r="8" spans="2:19" ht="15.75">
      <c r="B8" s="12" t="s">
        <v>29</v>
      </c>
      <c r="C8" s="14">
        <v>35</v>
      </c>
      <c r="D8" s="25"/>
      <c r="E8" s="15">
        <v>185</v>
      </c>
      <c r="F8" s="22"/>
      <c r="G8" s="23"/>
    </row>
    <row r="9" spans="2:19" ht="15.75">
      <c r="B9" s="12" t="s">
        <v>30</v>
      </c>
      <c r="C9" s="14">
        <v>30</v>
      </c>
      <c r="D9" s="25"/>
      <c r="E9" s="15">
        <v>394</v>
      </c>
      <c r="F9" s="22"/>
      <c r="G9" s="23"/>
      <c r="M9" s="31" t="s">
        <v>47</v>
      </c>
      <c r="N9" s="39"/>
      <c r="O9" s="39"/>
      <c r="P9" s="39"/>
      <c r="Q9" s="39"/>
      <c r="R9" s="39"/>
      <c r="S9" s="39"/>
    </row>
    <row r="10" spans="2:19" ht="15.75">
      <c r="B10" s="12" t="s">
        <v>31</v>
      </c>
      <c r="C10" s="14">
        <v>45</v>
      </c>
      <c r="D10" s="25"/>
      <c r="E10" s="15">
        <v>215</v>
      </c>
      <c r="F10" s="22"/>
      <c r="G10" s="23"/>
      <c r="M10" s="31" t="s">
        <v>48</v>
      </c>
      <c r="N10" s="38"/>
      <c r="O10" s="38"/>
      <c r="P10" s="38"/>
      <c r="Q10" s="38"/>
      <c r="R10" s="38"/>
      <c r="S10" s="38"/>
    </row>
    <row r="11" spans="2:19" ht="15.75">
      <c r="B11" s="12" t="s">
        <v>32</v>
      </c>
      <c r="C11" s="14">
        <v>60</v>
      </c>
      <c r="D11" s="25"/>
      <c r="E11" s="15">
        <v>339</v>
      </c>
      <c r="F11" s="22"/>
      <c r="G11" s="23"/>
      <c r="M11" s="31" t="s">
        <v>49</v>
      </c>
      <c r="N11" s="39"/>
      <c r="O11" s="39"/>
      <c r="P11" s="39"/>
      <c r="Q11" s="39"/>
      <c r="R11" s="39"/>
      <c r="S11" s="39"/>
    </row>
    <row r="12" spans="2:19" ht="15.75">
      <c r="B12" s="12" t="s">
        <v>33</v>
      </c>
      <c r="C12" s="14">
        <v>15</v>
      </c>
      <c r="D12" s="25"/>
      <c r="E12" s="15">
        <v>264</v>
      </c>
      <c r="F12" s="24"/>
      <c r="G12" s="23"/>
      <c r="N12" s="36"/>
      <c r="O12" s="36"/>
      <c r="P12" s="36"/>
      <c r="Q12" s="36"/>
      <c r="R12" s="36"/>
      <c r="S12" s="36"/>
    </row>
    <row r="13" spans="2:19" ht="15.75">
      <c r="B13" s="17" t="s">
        <v>4</v>
      </c>
      <c r="C13" s="18"/>
      <c r="D13" s="18"/>
      <c r="E13" s="18"/>
      <c r="F13" s="16"/>
      <c r="G13" s="21"/>
      <c r="M13" s="31" t="s">
        <v>50</v>
      </c>
      <c r="N13" s="37">
        <f t="shared" ref="N13:S13" si="0">N9-N10-N11</f>
        <v>0</v>
      </c>
      <c r="O13" s="37">
        <f t="shared" si="0"/>
        <v>0</v>
      </c>
      <c r="P13" s="37">
        <f t="shared" si="0"/>
        <v>0</v>
      </c>
      <c r="Q13" s="37">
        <f t="shared" si="0"/>
        <v>0</v>
      </c>
      <c r="R13" s="37">
        <f t="shared" si="0"/>
        <v>0</v>
      </c>
      <c r="S13" s="37">
        <f t="shared" si="0"/>
        <v>0</v>
      </c>
    </row>
    <row r="14" spans="2:19">
      <c r="N14" s="32"/>
      <c r="O14" s="32"/>
      <c r="P14" s="32"/>
      <c r="Q14" s="32"/>
      <c r="R14" s="32"/>
      <c r="S14" s="32"/>
    </row>
    <row r="20" spans="13:19" ht="16.5">
      <c r="M20" s="30"/>
      <c r="N20" s="30"/>
      <c r="O20" s="30"/>
      <c r="P20" s="30"/>
      <c r="Q20" s="30"/>
      <c r="R20" s="30"/>
      <c r="S20" s="30"/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_ClipArt_Gallery" shapeId="2049" r:id="rId3">
          <objectPr defaultSize="0" print="0" autoPict="0" r:id="rId4">
            <anchor>
              <from>
                <xdr:col>17</xdr:col>
                <xdr:colOff>466725</xdr:colOff>
                <xdr:row>0</xdr:row>
                <xdr:rowOff>0</xdr:rowOff>
              </from>
              <to>
                <xdr:col>18</xdr:col>
                <xdr:colOff>666750</xdr:colOff>
                <xdr:row>4</xdr:row>
                <xdr:rowOff>171450</xdr:rowOff>
              </to>
            </anchor>
          </objectPr>
        </oleObject>
      </mc:Choice>
      <mc:Fallback>
        <oleObject progId="MS_ClipArt_Gallery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CFAEA-2D59-41B0-858B-AA8399590556}">
  <dimension ref="B3:V28"/>
  <sheetViews>
    <sheetView showGridLines="0" tabSelected="1" topLeftCell="D2" zoomScale="145" zoomScaleNormal="145" workbookViewId="0">
      <selection activeCell="K21" sqref="K21"/>
    </sheetView>
  </sheetViews>
  <sheetFormatPr defaultRowHeight="14.25"/>
  <cols>
    <col min="2" max="2" width="22" customWidth="1"/>
    <col min="13" max="13" width="12.7109375" customWidth="1"/>
  </cols>
  <sheetData>
    <row r="3" spans="2:22" ht="21">
      <c r="B3" s="7" t="s">
        <v>36</v>
      </c>
      <c r="M3" s="7" t="s">
        <v>60</v>
      </c>
    </row>
    <row r="5" spans="2:22" ht="16.5" thickBot="1">
      <c r="B5" s="43" t="s">
        <v>52</v>
      </c>
      <c r="C5" s="41">
        <v>0.03</v>
      </c>
      <c r="D5" s="41">
        <v>7.0000000000000007E-2</v>
      </c>
      <c r="E5" s="41">
        <v>0.09</v>
      </c>
      <c r="F5" s="41">
        <v>0.12</v>
      </c>
      <c r="G5" s="41">
        <v>0.15</v>
      </c>
      <c r="I5" s="42"/>
      <c r="M5" s="8" t="s">
        <v>53</v>
      </c>
      <c r="N5" s="47" t="s">
        <v>54</v>
      </c>
      <c r="O5" s="47" t="s">
        <v>55</v>
      </c>
      <c r="P5" s="47" t="s">
        <v>56</v>
      </c>
      <c r="Q5" s="47" t="s">
        <v>57</v>
      </c>
      <c r="S5" s="46" t="s">
        <v>61</v>
      </c>
      <c r="V5" s="45">
        <v>5.0999999999999996</v>
      </c>
    </row>
    <row r="6" spans="2:22" ht="15.75">
      <c r="B6" s="40">
        <v>50000</v>
      </c>
      <c r="C6" s="26">
        <f>$B6*C$5</f>
        <v>1500</v>
      </c>
      <c r="D6" s="26">
        <f t="shared" ref="C6:G12" si="0">$B6*D$5</f>
        <v>3500.0000000000005</v>
      </c>
      <c r="E6" s="26">
        <f t="shared" si="0"/>
        <v>4500</v>
      </c>
      <c r="F6" s="26">
        <f t="shared" si="0"/>
        <v>6000</v>
      </c>
      <c r="G6" s="26">
        <f t="shared" si="0"/>
        <v>7500</v>
      </c>
      <c r="M6" s="8" t="s">
        <v>58</v>
      </c>
      <c r="N6" s="49">
        <v>0.5</v>
      </c>
      <c r="O6" s="50">
        <v>0.27</v>
      </c>
      <c r="P6" s="50">
        <v>0.45</v>
      </c>
      <c r="Q6" s="51">
        <v>0.75</v>
      </c>
    </row>
    <row r="7" spans="2:22" ht="15.75">
      <c r="B7" s="40">
        <v>60000</v>
      </c>
      <c r="C7" s="26">
        <f t="shared" si="0"/>
        <v>1800</v>
      </c>
      <c r="D7" s="26">
        <f t="shared" si="0"/>
        <v>4200</v>
      </c>
      <c r="E7" s="26">
        <f t="shared" si="0"/>
        <v>5400</v>
      </c>
      <c r="F7" s="26">
        <f t="shared" si="0"/>
        <v>7200</v>
      </c>
      <c r="G7" s="26">
        <f t="shared" si="0"/>
        <v>9000</v>
      </c>
      <c r="S7" s="46" t="s">
        <v>62</v>
      </c>
      <c r="T7" s="27"/>
      <c r="U7" s="27"/>
      <c r="V7" s="27"/>
    </row>
    <row r="8" spans="2:22" ht="15.75">
      <c r="B8" s="40">
        <v>70000</v>
      </c>
      <c r="C8" s="26">
        <f t="shared" si="0"/>
        <v>2100</v>
      </c>
      <c r="D8" s="26">
        <f t="shared" si="0"/>
        <v>4900.0000000000009</v>
      </c>
      <c r="E8" s="26">
        <f t="shared" si="0"/>
        <v>6300</v>
      </c>
      <c r="F8" s="26">
        <f t="shared" si="0"/>
        <v>8400</v>
      </c>
      <c r="G8" s="26">
        <f t="shared" si="0"/>
        <v>10500</v>
      </c>
      <c r="M8" s="44" t="s">
        <v>59</v>
      </c>
      <c r="N8" s="47" t="s">
        <v>54</v>
      </c>
      <c r="O8" s="47" t="s">
        <v>55</v>
      </c>
      <c r="P8" s="47" t="s">
        <v>56</v>
      </c>
      <c r="Q8" s="47" t="s">
        <v>57</v>
      </c>
      <c r="S8" s="48" t="s">
        <v>54</v>
      </c>
      <c r="T8" s="48" t="s">
        <v>55</v>
      </c>
      <c r="U8" s="48" t="s">
        <v>56</v>
      </c>
      <c r="V8" s="48" t="s">
        <v>57</v>
      </c>
    </row>
    <row r="9" spans="2:22" ht="15.75">
      <c r="B9" s="40">
        <v>80000</v>
      </c>
      <c r="C9" s="26">
        <f t="shared" si="0"/>
        <v>2400</v>
      </c>
      <c r="D9" s="26">
        <f t="shared" si="0"/>
        <v>5600.0000000000009</v>
      </c>
      <c r="E9" s="26">
        <f t="shared" si="0"/>
        <v>7200</v>
      </c>
      <c r="F9" s="26">
        <f t="shared" si="0"/>
        <v>9600</v>
      </c>
      <c r="G9" s="26">
        <f t="shared" si="0"/>
        <v>12000</v>
      </c>
      <c r="M9" s="54">
        <v>0.5</v>
      </c>
      <c r="N9" s="53">
        <f t="shared" ref="N9:Q28" si="1">$M9*N$6</f>
        <v>0.25</v>
      </c>
      <c r="O9" s="53">
        <f t="shared" si="1"/>
        <v>0.13500000000000001</v>
      </c>
      <c r="P9" s="53">
        <f t="shared" si="1"/>
        <v>0.22500000000000001</v>
      </c>
      <c r="Q9" s="53">
        <f t="shared" si="1"/>
        <v>0.375</v>
      </c>
      <c r="S9" s="52">
        <f t="shared" ref="S9:S28" si="2">N9+$V$5</f>
        <v>5.35</v>
      </c>
      <c r="T9" s="52">
        <f t="shared" ref="T9:T28" si="3">O9+$V$5</f>
        <v>5.2349999999999994</v>
      </c>
      <c r="U9" s="52">
        <f t="shared" ref="U9:U28" si="4">P9+$V$5</f>
        <v>5.3249999999999993</v>
      </c>
      <c r="V9" s="52">
        <f t="shared" ref="V9:V28" si="5">Q9+$V$5</f>
        <v>5.4749999999999996</v>
      </c>
    </row>
    <row r="10" spans="2:22" ht="15.75">
      <c r="B10" s="40">
        <v>90000</v>
      </c>
      <c r="C10" s="26">
        <f t="shared" si="0"/>
        <v>2700</v>
      </c>
      <c r="D10" s="26">
        <f t="shared" si="0"/>
        <v>6300.0000000000009</v>
      </c>
      <c r="E10" s="26">
        <f t="shared" si="0"/>
        <v>8100</v>
      </c>
      <c r="F10" s="26">
        <f t="shared" si="0"/>
        <v>10800</v>
      </c>
      <c r="G10" s="26">
        <f t="shared" si="0"/>
        <v>13500</v>
      </c>
      <c r="M10" s="54">
        <v>1</v>
      </c>
      <c r="N10" s="53">
        <f t="shared" si="1"/>
        <v>0.5</v>
      </c>
      <c r="O10" s="53">
        <f t="shared" si="1"/>
        <v>0.27</v>
      </c>
      <c r="P10" s="53">
        <f t="shared" si="1"/>
        <v>0.45</v>
      </c>
      <c r="Q10" s="53">
        <f t="shared" si="1"/>
        <v>0.75</v>
      </c>
      <c r="S10" s="52">
        <f t="shared" si="2"/>
        <v>5.6</v>
      </c>
      <c r="T10" s="52">
        <f t="shared" si="3"/>
        <v>5.3699999999999992</v>
      </c>
      <c r="U10" s="52">
        <f t="shared" si="4"/>
        <v>5.55</v>
      </c>
      <c r="V10" s="52">
        <f t="shared" si="5"/>
        <v>5.85</v>
      </c>
    </row>
    <row r="11" spans="2:22" ht="15.75">
      <c r="B11" s="40">
        <v>100000</v>
      </c>
      <c r="C11" s="26">
        <f t="shared" si="0"/>
        <v>3000</v>
      </c>
      <c r="D11" s="26">
        <f t="shared" si="0"/>
        <v>7000.0000000000009</v>
      </c>
      <c r="E11" s="26">
        <f t="shared" si="0"/>
        <v>9000</v>
      </c>
      <c r="F11" s="26">
        <f t="shared" si="0"/>
        <v>12000</v>
      </c>
      <c r="G11" s="26">
        <f t="shared" si="0"/>
        <v>15000</v>
      </c>
      <c r="M11" s="54">
        <v>1.5</v>
      </c>
      <c r="N11" s="53">
        <f t="shared" si="1"/>
        <v>0.75</v>
      </c>
      <c r="O11" s="53">
        <f t="shared" si="1"/>
        <v>0.40500000000000003</v>
      </c>
      <c r="P11" s="53">
        <f t="shared" si="1"/>
        <v>0.67500000000000004</v>
      </c>
      <c r="Q11" s="53">
        <f t="shared" si="1"/>
        <v>1.125</v>
      </c>
      <c r="S11" s="52">
        <f t="shared" si="2"/>
        <v>5.85</v>
      </c>
      <c r="T11" s="52">
        <f t="shared" si="3"/>
        <v>5.5049999999999999</v>
      </c>
      <c r="U11" s="52">
        <f t="shared" si="4"/>
        <v>5.7749999999999995</v>
      </c>
      <c r="V11" s="52">
        <f t="shared" si="5"/>
        <v>6.2249999999999996</v>
      </c>
    </row>
    <row r="12" spans="2:22" ht="15.75">
      <c r="B12" s="40">
        <v>110000</v>
      </c>
      <c r="C12" s="26">
        <f t="shared" si="0"/>
        <v>3300</v>
      </c>
      <c r="D12" s="26">
        <f t="shared" si="0"/>
        <v>7700.0000000000009</v>
      </c>
      <c r="E12" s="26">
        <f t="shared" si="0"/>
        <v>9900</v>
      </c>
      <c r="F12" s="26">
        <f t="shared" si="0"/>
        <v>13200</v>
      </c>
      <c r="G12" s="26">
        <f t="shared" si="0"/>
        <v>16500</v>
      </c>
      <c r="M12" s="54">
        <v>2</v>
      </c>
      <c r="N12" s="53">
        <f t="shared" si="1"/>
        <v>1</v>
      </c>
      <c r="O12" s="53">
        <f t="shared" si="1"/>
        <v>0.54</v>
      </c>
      <c r="P12" s="53">
        <f t="shared" si="1"/>
        <v>0.9</v>
      </c>
      <c r="Q12" s="53">
        <f t="shared" si="1"/>
        <v>1.5</v>
      </c>
      <c r="S12" s="52">
        <f t="shared" si="2"/>
        <v>6.1</v>
      </c>
      <c r="T12" s="52">
        <f t="shared" si="3"/>
        <v>5.64</v>
      </c>
      <c r="U12" s="52">
        <f t="shared" si="4"/>
        <v>6</v>
      </c>
      <c r="V12" s="52">
        <f t="shared" si="5"/>
        <v>6.6</v>
      </c>
    </row>
    <row r="13" spans="2:22">
      <c r="M13" s="54">
        <v>2.5</v>
      </c>
      <c r="N13" s="53">
        <f t="shared" si="1"/>
        <v>1.25</v>
      </c>
      <c r="O13" s="53">
        <f t="shared" si="1"/>
        <v>0.67500000000000004</v>
      </c>
      <c r="P13" s="53">
        <f t="shared" si="1"/>
        <v>1.125</v>
      </c>
      <c r="Q13" s="53">
        <f t="shared" si="1"/>
        <v>1.875</v>
      </c>
      <c r="S13" s="52">
        <f t="shared" si="2"/>
        <v>6.35</v>
      </c>
      <c r="T13" s="52">
        <f t="shared" si="3"/>
        <v>5.7749999999999995</v>
      </c>
      <c r="U13" s="52">
        <f t="shared" si="4"/>
        <v>6.2249999999999996</v>
      </c>
      <c r="V13" s="52">
        <f t="shared" si="5"/>
        <v>6.9749999999999996</v>
      </c>
    </row>
    <row r="14" spans="2:22">
      <c r="M14" s="54">
        <v>3</v>
      </c>
      <c r="N14" s="53">
        <f t="shared" si="1"/>
        <v>1.5</v>
      </c>
      <c r="O14" s="53">
        <f t="shared" si="1"/>
        <v>0.81</v>
      </c>
      <c r="P14" s="53">
        <f t="shared" si="1"/>
        <v>1.35</v>
      </c>
      <c r="Q14" s="53">
        <f t="shared" si="1"/>
        <v>2.25</v>
      </c>
      <c r="S14" s="52">
        <f t="shared" si="2"/>
        <v>6.6</v>
      </c>
      <c r="T14" s="52">
        <f t="shared" si="3"/>
        <v>5.91</v>
      </c>
      <c r="U14" s="52">
        <f t="shared" si="4"/>
        <v>6.4499999999999993</v>
      </c>
      <c r="V14" s="52">
        <f t="shared" si="5"/>
        <v>7.35</v>
      </c>
    </row>
    <row r="15" spans="2:22">
      <c r="M15" s="54">
        <v>3.5</v>
      </c>
      <c r="N15" s="53">
        <f t="shared" si="1"/>
        <v>1.75</v>
      </c>
      <c r="O15" s="53">
        <f t="shared" si="1"/>
        <v>0.94500000000000006</v>
      </c>
      <c r="P15" s="53">
        <f t="shared" si="1"/>
        <v>1.575</v>
      </c>
      <c r="Q15" s="53">
        <f t="shared" si="1"/>
        <v>2.625</v>
      </c>
      <c r="S15" s="52">
        <f t="shared" si="2"/>
        <v>6.85</v>
      </c>
      <c r="T15" s="52">
        <f t="shared" si="3"/>
        <v>6.0449999999999999</v>
      </c>
      <c r="U15" s="52">
        <f t="shared" si="4"/>
        <v>6.6749999999999998</v>
      </c>
      <c r="V15" s="52">
        <f t="shared" si="5"/>
        <v>7.7249999999999996</v>
      </c>
    </row>
    <row r="16" spans="2:22">
      <c r="M16" s="54">
        <v>4</v>
      </c>
      <c r="N16" s="53">
        <f t="shared" si="1"/>
        <v>2</v>
      </c>
      <c r="O16" s="53">
        <f t="shared" si="1"/>
        <v>1.08</v>
      </c>
      <c r="P16" s="53">
        <f t="shared" si="1"/>
        <v>1.8</v>
      </c>
      <c r="Q16" s="53">
        <f t="shared" si="1"/>
        <v>3</v>
      </c>
      <c r="S16" s="52">
        <f t="shared" si="2"/>
        <v>7.1</v>
      </c>
      <c r="T16" s="52">
        <f t="shared" si="3"/>
        <v>6.18</v>
      </c>
      <c r="U16" s="52">
        <f t="shared" si="4"/>
        <v>6.8999999999999995</v>
      </c>
      <c r="V16" s="52">
        <f t="shared" si="5"/>
        <v>8.1</v>
      </c>
    </row>
    <row r="17" spans="13:22">
      <c r="M17" s="54">
        <v>4.5</v>
      </c>
      <c r="N17" s="53">
        <f t="shared" si="1"/>
        <v>2.25</v>
      </c>
      <c r="O17" s="53">
        <f t="shared" si="1"/>
        <v>1.2150000000000001</v>
      </c>
      <c r="P17" s="53">
        <f t="shared" si="1"/>
        <v>2.0249999999999999</v>
      </c>
      <c r="Q17" s="53">
        <f t="shared" si="1"/>
        <v>3.375</v>
      </c>
      <c r="S17" s="52">
        <f t="shared" si="2"/>
        <v>7.35</v>
      </c>
      <c r="T17" s="52">
        <f t="shared" si="3"/>
        <v>6.3149999999999995</v>
      </c>
      <c r="U17" s="52">
        <f t="shared" si="4"/>
        <v>7.125</v>
      </c>
      <c r="V17" s="52">
        <f t="shared" si="5"/>
        <v>8.4749999999999996</v>
      </c>
    </row>
    <row r="18" spans="13:22">
      <c r="M18" s="54">
        <v>5</v>
      </c>
      <c r="N18" s="53">
        <f t="shared" si="1"/>
        <v>2.5</v>
      </c>
      <c r="O18" s="53">
        <f t="shared" si="1"/>
        <v>1.35</v>
      </c>
      <c r="P18" s="53">
        <f t="shared" si="1"/>
        <v>2.25</v>
      </c>
      <c r="Q18" s="53">
        <f t="shared" si="1"/>
        <v>3.75</v>
      </c>
      <c r="S18" s="52">
        <f t="shared" si="2"/>
        <v>7.6</v>
      </c>
      <c r="T18" s="52">
        <f t="shared" si="3"/>
        <v>6.4499999999999993</v>
      </c>
      <c r="U18" s="52">
        <f t="shared" si="4"/>
        <v>7.35</v>
      </c>
      <c r="V18" s="52">
        <f t="shared" si="5"/>
        <v>8.85</v>
      </c>
    </row>
    <row r="19" spans="13:22">
      <c r="M19" s="54">
        <v>5.5</v>
      </c>
      <c r="N19" s="53">
        <f t="shared" si="1"/>
        <v>2.75</v>
      </c>
      <c r="O19" s="53">
        <f t="shared" si="1"/>
        <v>1.4850000000000001</v>
      </c>
      <c r="P19" s="53">
        <f t="shared" si="1"/>
        <v>2.4750000000000001</v>
      </c>
      <c r="Q19" s="53">
        <f t="shared" si="1"/>
        <v>4.125</v>
      </c>
      <c r="S19" s="52">
        <f t="shared" si="2"/>
        <v>7.85</v>
      </c>
      <c r="T19" s="52">
        <f t="shared" si="3"/>
        <v>6.585</v>
      </c>
      <c r="U19" s="52">
        <f t="shared" si="4"/>
        <v>7.5749999999999993</v>
      </c>
      <c r="V19" s="52">
        <f t="shared" si="5"/>
        <v>9.2249999999999996</v>
      </c>
    </row>
    <row r="20" spans="13:22">
      <c r="M20" s="54">
        <v>6</v>
      </c>
      <c r="N20" s="53">
        <f t="shared" si="1"/>
        <v>3</v>
      </c>
      <c r="O20" s="53">
        <f t="shared" si="1"/>
        <v>1.62</v>
      </c>
      <c r="P20" s="53">
        <f t="shared" si="1"/>
        <v>2.7</v>
      </c>
      <c r="Q20" s="53">
        <f t="shared" si="1"/>
        <v>4.5</v>
      </c>
      <c r="S20" s="52">
        <f t="shared" si="2"/>
        <v>8.1</v>
      </c>
      <c r="T20" s="52">
        <f t="shared" si="3"/>
        <v>6.72</v>
      </c>
      <c r="U20" s="52">
        <f t="shared" si="4"/>
        <v>7.8</v>
      </c>
      <c r="V20" s="52">
        <f t="shared" si="5"/>
        <v>9.6</v>
      </c>
    </row>
    <row r="21" spans="13:22">
      <c r="M21" s="54">
        <v>6.5</v>
      </c>
      <c r="N21" s="53">
        <f t="shared" si="1"/>
        <v>3.25</v>
      </c>
      <c r="O21" s="53">
        <f t="shared" si="1"/>
        <v>1.7550000000000001</v>
      </c>
      <c r="P21" s="53">
        <f t="shared" si="1"/>
        <v>2.9250000000000003</v>
      </c>
      <c r="Q21" s="53">
        <f t="shared" si="1"/>
        <v>4.875</v>
      </c>
      <c r="S21" s="52">
        <f t="shared" si="2"/>
        <v>8.35</v>
      </c>
      <c r="T21" s="52">
        <f t="shared" si="3"/>
        <v>6.8549999999999995</v>
      </c>
      <c r="U21" s="52">
        <f t="shared" si="4"/>
        <v>8.0250000000000004</v>
      </c>
      <c r="V21" s="52">
        <f t="shared" si="5"/>
        <v>9.9749999999999996</v>
      </c>
    </row>
    <row r="22" spans="13:22">
      <c r="M22" s="54">
        <v>7</v>
      </c>
      <c r="N22" s="53">
        <f t="shared" si="1"/>
        <v>3.5</v>
      </c>
      <c r="O22" s="53">
        <f t="shared" si="1"/>
        <v>1.8900000000000001</v>
      </c>
      <c r="P22" s="53">
        <f t="shared" si="1"/>
        <v>3.15</v>
      </c>
      <c r="Q22" s="53">
        <f t="shared" si="1"/>
        <v>5.25</v>
      </c>
      <c r="S22" s="52">
        <f t="shared" si="2"/>
        <v>8.6</v>
      </c>
      <c r="T22" s="52">
        <f t="shared" si="3"/>
        <v>6.99</v>
      </c>
      <c r="U22" s="52">
        <f t="shared" si="4"/>
        <v>8.25</v>
      </c>
      <c r="V22" s="52">
        <f t="shared" si="5"/>
        <v>10.35</v>
      </c>
    </row>
    <row r="23" spans="13:22">
      <c r="M23" s="54">
        <v>7.5</v>
      </c>
      <c r="N23" s="53">
        <f t="shared" si="1"/>
        <v>3.75</v>
      </c>
      <c r="O23" s="53">
        <f t="shared" si="1"/>
        <v>2.0250000000000004</v>
      </c>
      <c r="P23" s="53">
        <f t="shared" si="1"/>
        <v>3.375</v>
      </c>
      <c r="Q23" s="53">
        <f t="shared" si="1"/>
        <v>5.625</v>
      </c>
      <c r="S23" s="52">
        <f t="shared" si="2"/>
        <v>8.85</v>
      </c>
      <c r="T23" s="52">
        <f t="shared" si="3"/>
        <v>7.125</v>
      </c>
      <c r="U23" s="52">
        <f t="shared" si="4"/>
        <v>8.4749999999999996</v>
      </c>
      <c r="V23" s="52">
        <f t="shared" si="5"/>
        <v>10.725</v>
      </c>
    </row>
    <row r="24" spans="13:22">
      <c r="M24" s="54">
        <v>8</v>
      </c>
      <c r="N24" s="53">
        <f t="shared" si="1"/>
        <v>4</v>
      </c>
      <c r="O24" s="53">
        <f t="shared" si="1"/>
        <v>2.16</v>
      </c>
      <c r="P24" s="53">
        <f t="shared" si="1"/>
        <v>3.6</v>
      </c>
      <c r="Q24" s="53">
        <f t="shared" si="1"/>
        <v>6</v>
      </c>
      <c r="S24" s="52">
        <f t="shared" si="2"/>
        <v>9.1</v>
      </c>
      <c r="T24" s="52">
        <f t="shared" si="3"/>
        <v>7.26</v>
      </c>
      <c r="U24" s="52">
        <f t="shared" si="4"/>
        <v>8.6999999999999993</v>
      </c>
      <c r="V24" s="52">
        <f t="shared" si="5"/>
        <v>11.1</v>
      </c>
    </row>
    <row r="25" spans="13:22">
      <c r="M25" s="54">
        <v>8.5</v>
      </c>
      <c r="N25" s="53">
        <f t="shared" si="1"/>
        <v>4.25</v>
      </c>
      <c r="O25" s="53">
        <f t="shared" si="1"/>
        <v>2.2949999999999999</v>
      </c>
      <c r="P25" s="53">
        <f t="shared" si="1"/>
        <v>3.8250000000000002</v>
      </c>
      <c r="Q25" s="53">
        <f t="shared" si="1"/>
        <v>6.375</v>
      </c>
      <c r="S25" s="52">
        <f t="shared" si="2"/>
        <v>9.35</v>
      </c>
      <c r="T25" s="52">
        <f t="shared" si="3"/>
        <v>7.3949999999999996</v>
      </c>
      <c r="U25" s="52">
        <f t="shared" si="4"/>
        <v>8.9250000000000007</v>
      </c>
      <c r="V25" s="52">
        <f t="shared" si="5"/>
        <v>11.475</v>
      </c>
    </row>
    <row r="26" spans="13:22">
      <c r="M26" s="54">
        <v>9</v>
      </c>
      <c r="N26" s="53">
        <f t="shared" si="1"/>
        <v>4.5</v>
      </c>
      <c r="O26" s="53">
        <f t="shared" si="1"/>
        <v>2.4300000000000002</v>
      </c>
      <c r="P26" s="53">
        <f t="shared" si="1"/>
        <v>4.05</v>
      </c>
      <c r="Q26" s="53">
        <f t="shared" si="1"/>
        <v>6.75</v>
      </c>
      <c r="S26" s="52">
        <f t="shared" si="2"/>
        <v>9.6</v>
      </c>
      <c r="T26" s="52">
        <f t="shared" si="3"/>
        <v>7.5299999999999994</v>
      </c>
      <c r="U26" s="52">
        <f t="shared" si="4"/>
        <v>9.1499999999999986</v>
      </c>
      <c r="V26" s="52">
        <f t="shared" si="5"/>
        <v>11.85</v>
      </c>
    </row>
    <row r="27" spans="13:22">
      <c r="M27" s="54">
        <v>9.5</v>
      </c>
      <c r="N27" s="53">
        <f t="shared" si="1"/>
        <v>4.75</v>
      </c>
      <c r="O27" s="53">
        <f t="shared" si="1"/>
        <v>2.5650000000000004</v>
      </c>
      <c r="P27" s="53">
        <f t="shared" si="1"/>
        <v>4.2750000000000004</v>
      </c>
      <c r="Q27" s="53">
        <f t="shared" si="1"/>
        <v>7.125</v>
      </c>
      <c r="S27" s="52">
        <f t="shared" si="2"/>
        <v>9.85</v>
      </c>
      <c r="T27" s="52">
        <f t="shared" si="3"/>
        <v>7.665</v>
      </c>
      <c r="U27" s="52">
        <f t="shared" si="4"/>
        <v>9.375</v>
      </c>
      <c r="V27" s="52">
        <f t="shared" si="5"/>
        <v>12.225</v>
      </c>
    </row>
    <row r="28" spans="13:22">
      <c r="M28" s="54">
        <v>10</v>
      </c>
      <c r="N28" s="53">
        <f t="shared" si="1"/>
        <v>5</v>
      </c>
      <c r="O28" s="53">
        <f t="shared" si="1"/>
        <v>2.7</v>
      </c>
      <c r="P28" s="53">
        <f t="shared" si="1"/>
        <v>4.5</v>
      </c>
      <c r="Q28" s="53">
        <f t="shared" si="1"/>
        <v>7.5</v>
      </c>
      <c r="S28" s="52">
        <f t="shared" si="2"/>
        <v>10.1</v>
      </c>
      <c r="T28" s="52">
        <f t="shared" si="3"/>
        <v>7.8</v>
      </c>
      <c r="U28" s="52">
        <f t="shared" si="4"/>
        <v>9.6</v>
      </c>
      <c r="V28" s="52">
        <f t="shared" si="5"/>
        <v>12.6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25CAF-F2B0-43BF-A177-ABEBE2DD4F8E}">
  <dimension ref="B2:J16"/>
  <sheetViews>
    <sheetView workbookViewId="0">
      <selection activeCell="E31" sqref="E31"/>
    </sheetView>
  </sheetViews>
  <sheetFormatPr defaultRowHeight="14.25"/>
  <cols>
    <col min="2" max="2" width="20.28515625" customWidth="1"/>
    <col min="3" max="3" width="12.42578125" customWidth="1"/>
    <col min="4" max="4" width="7.85546875" bestFit="1" customWidth="1"/>
    <col min="5" max="5" width="9.140625" bestFit="1" customWidth="1"/>
    <col min="6" max="6" width="11.28515625" bestFit="1" customWidth="1"/>
    <col min="7" max="7" width="12.85546875" bestFit="1" customWidth="1"/>
    <col min="8" max="8" width="11.85546875" customWidth="1"/>
    <col min="10" max="10" width="11.5703125" customWidth="1"/>
  </cols>
  <sheetData>
    <row r="2" spans="2:10" ht="28.5">
      <c r="B2" s="9" t="s">
        <v>65</v>
      </c>
      <c r="C2" s="9"/>
    </row>
    <row r="3" spans="2:10" ht="21">
      <c r="B3" s="7" t="s">
        <v>63</v>
      </c>
      <c r="C3" s="7"/>
      <c r="D3" s="7"/>
      <c r="E3" s="7"/>
      <c r="F3" s="7"/>
      <c r="G3" s="7"/>
      <c r="H3" s="7"/>
      <c r="I3" s="7"/>
      <c r="J3" s="7"/>
    </row>
    <row r="4" spans="2:10">
      <c r="B4" t="s">
        <v>66</v>
      </c>
      <c r="C4" s="74">
        <v>37.5</v>
      </c>
      <c r="I4" s="2" t="s">
        <v>84</v>
      </c>
      <c r="J4" s="73"/>
    </row>
    <row r="5" spans="2:10">
      <c r="B5" t="s">
        <v>75</v>
      </c>
      <c r="C5" s="11">
        <v>1.5</v>
      </c>
      <c r="I5" s="2" t="s">
        <v>83</v>
      </c>
      <c r="J5" s="73"/>
    </row>
    <row r="6" spans="2:10">
      <c r="B6" t="s">
        <v>74</v>
      </c>
      <c r="C6" s="75">
        <v>0.32500000000000001</v>
      </c>
      <c r="D6" s="58"/>
      <c r="I6" s="2" t="s">
        <v>71</v>
      </c>
      <c r="J6" s="73"/>
    </row>
    <row r="7" spans="2:10">
      <c r="D7" s="58"/>
    </row>
    <row r="8" spans="2:10" ht="29.25" thickBot="1">
      <c r="C8" s="61" t="s">
        <v>37</v>
      </c>
      <c r="D8" s="67" t="s">
        <v>72</v>
      </c>
      <c r="E8" s="66" t="s">
        <v>73</v>
      </c>
      <c r="F8" s="62" t="s">
        <v>67</v>
      </c>
      <c r="G8" s="62" t="s">
        <v>68</v>
      </c>
      <c r="H8" s="63" t="s">
        <v>69</v>
      </c>
      <c r="I8" s="63" t="s">
        <v>64</v>
      </c>
      <c r="J8" s="63" t="s">
        <v>70</v>
      </c>
    </row>
    <row r="9" spans="2:10">
      <c r="B9" s="55" t="s">
        <v>76</v>
      </c>
      <c r="C9" s="32">
        <v>20</v>
      </c>
      <c r="D9" s="71">
        <v>40</v>
      </c>
      <c r="E9" s="69"/>
      <c r="F9" s="59"/>
      <c r="G9" s="60"/>
      <c r="H9" s="72"/>
      <c r="I9" s="60"/>
      <c r="J9" s="72"/>
    </row>
    <row r="10" spans="2:10">
      <c r="B10" s="55" t="s">
        <v>77</v>
      </c>
      <c r="C10" s="32">
        <v>21</v>
      </c>
      <c r="D10" s="71">
        <v>45</v>
      </c>
      <c r="E10" s="69"/>
      <c r="F10" s="59"/>
      <c r="G10" s="60"/>
      <c r="H10" s="72"/>
      <c r="I10" s="60"/>
      <c r="J10" s="72"/>
    </row>
    <row r="11" spans="2:10">
      <c r="B11" s="55" t="s">
        <v>78</v>
      </c>
      <c r="C11" s="32">
        <v>14</v>
      </c>
      <c r="D11" s="71">
        <v>40</v>
      </c>
      <c r="E11" s="69"/>
      <c r="F11" s="59"/>
      <c r="G11" s="60"/>
      <c r="H11" s="72"/>
      <c r="I11" s="60"/>
      <c r="J11" s="72"/>
    </row>
    <row r="12" spans="2:10">
      <c r="B12" s="55" t="s">
        <v>79</v>
      </c>
      <c r="C12" s="32">
        <v>16.8</v>
      </c>
      <c r="D12" s="71">
        <v>55</v>
      </c>
      <c r="E12" s="69"/>
      <c r="F12" s="59"/>
      <c r="G12" s="60"/>
      <c r="H12" s="72"/>
      <c r="I12" s="60"/>
      <c r="J12" s="72"/>
    </row>
    <row r="13" spans="2:10">
      <c r="B13" s="55" t="s">
        <v>80</v>
      </c>
      <c r="C13" s="32">
        <v>29.5</v>
      </c>
      <c r="D13" s="71">
        <v>40</v>
      </c>
      <c r="E13" s="69"/>
      <c r="F13" s="59"/>
      <c r="G13" s="60"/>
      <c r="H13" s="72"/>
      <c r="I13" s="60"/>
      <c r="J13" s="72"/>
    </row>
    <row r="14" spans="2:10">
      <c r="B14" s="55" t="s">
        <v>81</v>
      </c>
      <c r="C14" s="32">
        <v>30</v>
      </c>
      <c r="D14" s="71">
        <v>45</v>
      </c>
      <c r="E14" s="69"/>
      <c r="F14" s="59"/>
      <c r="G14" s="60"/>
      <c r="H14" s="72"/>
      <c r="I14" s="60"/>
      <c r="J14" s="72"/>
    </row>
    <row r="15" spans="2:10" ht="15" thickBot="1">
      <c r="B15" s="55" t="s">
        <v>82</v>
      </c>
      <c r="C15" s="32">
        <v>48</v>
      </c>
      <c r="D15" s="71">
        <v>40</v>
      </c>
      <c r="E15" s="69"/>
      <c r="F15" s="59"/>
      <c r="G15" s="60"/>
      <c r="H15" s="72"/>
      <c r="I15" s="60"/>
      <c r="J15" s="72"/>
    </row>
    <row r="16" spans="2:10">
      <c r="C16" s="56"/>
      <c r="D16" s="56"/>
      <c r="E16" s="56"/>
      <c r="F16" s="56"/>
      <c r="G16" s="57"/>
      <c r="H16" s="57"/>
      <c r="I16" s="57"/>
      <c r="J16" s="5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6B3B1-D8C8-43C6-9137-DDE3671B6C96}">
  <dimension ref="B2:J16"/>
  <sheetViews>
    <sheetView workbookViewId="0">
      <selection activeCell="I24" sqref="I24"/>
    </sheetView>
  </sheetViews>
  <sheetFormatPr defaultRowHeight="14.25"/>
  <cols>
    <col min="2" max="2" width="20.28515625" customWidth="1"/>
    <col min="3" max="3" width="11.42578125" bestFit="1" customWidth="1"/>
    <col min="4" max="4" width="7.85546875" bestFit="1" customWidth="1"/>
    <col min="5" max="5" width="12.85546875" customWidth="1"/>
    <col min="6" max="6" width="11.28515625" bestFit="1" customWidth="1"/>
    <col min="7" max="7" width="12.85546875" bestFit="1" customWidth="1"/>
    <col min="8" max="8" width="11.85546875" customWidth="1"/>
    <col min="10" max="10" width="11.5703125" customWidth="1"/>
  </cols>
  <sheetData>
    <row r="2" spans="2:10" ht="28.5">
      <c r="B2" s="9" t="s">
        <v>65</v>
      </c>
      <c r="C2" s="9"/>
    </row>
    <row r="3" spans="2:10" ht="21">
      <c r="B3" s="7" t="s">
        <v>63</v>
      </c>
      <c r="C3" s="7"/>
      <c r="D3" s="7"/>
      <c r="E3" s="7"/>
      <c r="F3" s="7"/>
      <c r="G3" s="7"/>
      <c r="H3" s="7"/>
      <c r="I3" s="7"/>
      <c r="J3" s="7"/>
    </row>
    <row r="4" spans="2:10">
      <c r="B4" t="s">
        <v>66</v>
      </c>
      <c r="C4" s="74">
        <v>37.5</v>
      </c>
      <c r="I4" s="2" t="s">
        <v>84</v>
      </c>
      <c r="J4" s="65">
        <f>SUM(J9:J15)</f>
        <v>5505.7218750000002</v>
      </c>
    </row>
    <row r="5" spans="2:10">
      <c r="B5" t="s">
        <v>75</v>
      </c>
      <c r="C5" s="11">
        <v>1.5</v>
      </c>
      <c r="I5" s="2" t="s">
        <v>83</v>
      </c>
      <c r="J5" s="65">
        <f>SUM(I9:I15)</f>
        <v>2650.9031249999998</v>
      </c>
    </row>
    <row r="6" spans="2:10">
      <c r="B6" t="s">
        <v>74</v>
      </c>
      <c r="C6" s="70">
        <v>0.32500000000000001</v>
      </c>
      <c r="D6" s="58"/>
      <c r="I6" s="2" t="s">
        <v>71</v>
      </c>
      <c r="J6" s="65">
        <f>SUM(J4:J5)</f>
        <v>8156.625</v>
      </c>
    </row>
    <row r="7" spans="2:10">
      <c r="D7" s="58"/>
    </row>
    <row r="8" spans="2:10" ht="29.25" thickBot="1">
      <c r="C8" s="61" t="s">
        <v>37</v>
      </c>
      <c r="D8" s="67" t="s">
        <v>72</v>
      </c>
      <c r="E8" s="66" t="s">
        <v>73</v>
      </c>
      <c r="F8" s="62" t="s">
        <v>67</v>
      </c>
      <c r="G8" s="62" t="s">
        <v>68</v>
      </c>
      <c r="H8" s="63" t="s">
        <v>69</v>
      </c>
      <c r="I8" s="63" t="s">
        <v>64</v>
      </c>
      <c r="J8" s="63" t="s">
        <v>70</v>
      </c>
    </row>
    <row r="9" spans="2:10">
      <c r="B9" s="55" t="s">
        <v>76</v>
      </c>
      <c r="C9" s="32">
        <v>20</v>
      </c>
      <c r="D9" s="68">
        <v>40</v>
      </c>
      <c r="E9" s="69">
        <f t="shared" ref="E9:E15" si="0">IF(D9&gt;$C$4,D9-$C$4,0)</f>
        <v>2.5</v>
      </c>
      <c r="F9" s="59">
        <f>$C$4*C9</f>
        <v>750</v>
      </c>
      <c r="G9" s="60">
        <f t="shared" ref="G9:G15" si="1">E9*C9*$C$5</f>
        <v>75</v>
      </c>
      <c r="H9" s="64">
        <f>F9+G9</f>
        <v>825</v>
      </c>
      <c r="I9" s="32">
        <f t="shared" ref="I9:I15" si="2">H9*$C$6</f>
        <v>268.125</v>
      </c>
      <c r="J9" s="64">
        <f t="shared" ref="J9:J15" si="3">H9-I9</f>
        <v>556.875</v>
      </c>
    </row>
    <row r="10" spans="2:10">
      <c r="B10" s="55" t="s">
        <v>77</v>
      </c>
      <c r="C10" s="32">
        <v>21</v>
      </c>
      <c r="D10" s="68">
        <v>45</v>
      </c>
      <c r="E10" s="69">
        <f t="shared" si="0"/>
        <v>7.5</v>
      </c>
      <c r="F10" s="59">
        <f t="shared" ref="F10:F15" si="4">$C$4*C10</f>
        <v>787.5</v>
      </c>
      <c r="G10" s="60">
        <f t="shared" si="1"/>
        <v>236.25</v>
      </c>
      <c r="H10" s="64">
        <f t="shared" ref="H10:H15" si="5">F10+G10</f>
        <v>1023.75</v>
      </c>
      <c r="I10" s="32">
        <f t="shared" si="2"/>
        <v>332.71875</v>
      </c>
      <c r="J10" s="64">
        <f t="shared" si="3"/>
        <v>691.03125</v>
      </c>
    </row>
    <row r="11" spans="2:10">
      <c r="B11" s="55" t="s">
        <v>78</v>
      </c>
      <c r="C11" s="32">
        <v>14</v>
      </c>
      <c r="D11" s="68">
        <v>40</v>
      </c>
      <c r="E11" s="69">
        <f t="shared" si="0"/>
        <v>2.5</v>
      </c>
      <c r="F11" s="59">
        <f t="shared" si="4"/>
        <v>525</v>
      </c>
      <c r="G11" s="60">
        <f t="shared" si="1"/>
        <v>52.5</v>
      </c>
      <c r="H11" s="64">
        <f t="shared" si="5"/>
        <v>577.5</v>
      </c>
      <c r="I11" s="32">
        <f t="shared" si="2"/>
        <v>187.6875</v>
      </c>
      <c r="J11" s="64">
        <f t="shared" si="3"/>
        <v>389.8125</v>
      </c>
    </row>
    <row r="12" spans="2:10">
      <c r="B12" s="55" t="s">
        <v>79</v>
      </c>
      <c r="C12" s="32">
        <v>16.8</v>
      </c>
      <c r="D12" s="68">
        <v>55</v>
      </c>
      <c r="E12" s="69">
        <f t="shared" si="0"/>
        <v>17.5</v>
      </c>
      <c r="F12" s="59">
        <f t="shared" si="4"/>
        <v>630</v>
      </c>
      <c r="G12" s="60">
        <f t="shared" si="1"/>
        <v>441</v>
      </c>
      <c r="H12" s="64">
        <f t="shared" si="5"/>
        <v>1071</v>
      </c>
      <c r="I12" s="32">
        <f t="shared" si="2"/>
        <v>348.07499999999999</v>
      </c>
      <c r="J12" s="64">
        <f t="shared" si="3"/>
        <v>722.92499999999995</v>
      </c>
    </row>
    <row r="13" spans="2:10">
      <c r="B13" s="55" t="s">
        <v>80</v>
      </c>
      <c r="C13" s="32">
        <v>29.5</v>
      </c>
      <c r="D13" s="68">
        <v>40</v>
      </c>
      <c r="E13" s="69">
        <f t="shared" si="0"/>
        <v>2.5</v>
      </c>
      <c r="F13" s="59">
        <f t="shared" si="4"/>
        <v>1106.25</v>
      </c>
      <c r="G13" s="60">
        <f t="shared" si="1"/>
        <v>110.625</v>
      </c>
      <c r="H13" s="64">
        <f t="shared" si="5"/>
        <v>1216.875</v>
      </c>
      <c r="I13" s="32">
        <f t="shared" si="2"/>
        <v>395.484375</v>
      </c>
      <c r="J13" s="64">
        <f t="shared" si="3"/>
        <v>821.390625</v>
      </c>
    </row>
    <row r="14" spans="2:10">
      <c r="B14" s="55" t="s">
        <v>81</v>
      </c>
      <c r="C14" s="32">
        <v>30</v>
      </c>
      <c r="D14" s="68">
        <v>45</v>
      </c>
      <c r="E14" s="69">
        <f t="shared" si="0"/>
        <v>7.5</v>
      </c>
      <c r="F14" s="59">
        <f t="shared" si="4"/>
        <v>1125</v>
      </c>
      <c r="G14" s="60">
        <f t="shared" si="1"/>
        <v>337.5</v>
      </c>
      <c r="H14" s="64">
        <f t="shared" si="5"/>
        <v>1462.5</v>
      </c>
      <c r="I14" s="32">
        <f t="shared" si="2"/>
        <v>475.3125</v>
      </c>
      <c r="J14" s="64">
        <f t="shared" si="3"/>
        <v>987.1875</v>
      </c>
    </row>
    <row r="15" spans="2:10" ht="15" thickBot="1">
      <c r="B15" s="55" t="s">
        <v>82</v>
      </c>
      <c r="C15" s="32">
        <v>48</v>
      </c>
      <c r="D15" s="68">
        <v>40</v>
      </c>
      <c r="E15" s="69">
        <f t="shared" si="0"/>
        <v>2.5</v>
      </c>
      <c r="F15" s="59">
        <f t="shared" si="4"/>
        <v>1800</v>
      </c>
      <c r="G15" s="60">
        <f t="shared" si="1"/>
        <v>180</v>
      </c>
      <c r="H15" s="64">
        <f t="shared" si="5"/>
        <v>1980</v>
      </c>
      <c r="I15" s="32">
        <f t="shared" si="2"/>
        <v>643.5</v>
      </c>
      <c r="J15" s="64">
        <f t="shared" si="3"/>
        <v>1336.5</v>
      </c>
    </row>
    <row r="16" spans="2:10">
      <c r="C16" s="56"/>
      <c r="D16" s="56"/>
      <c r="E16" s="56"/>
      <c r="F16" s="56"/>
      <c r="G16" s="57"/>
      <c r="H16" s="57"/>
      <c r="I16" s="57"/>
      <c r="J16" s="5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DA9D6DF-60A8-4FBA-B5BF-C148A87533F9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Demonstration</vt:lpstr>
      <vt:lpstr>Full Absolute</vt:lpstr>
      <vt:lpstr>Partial Absolute</vt:lpstr>
      <vt:lpstr>Review</vt:lpstr>
      <vt:lpstr>Review Solution</vt:lpstr>
      <vt:lpstr>Unit_Price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2018-10-01T01:35:20Z</dcterms:created>
  <dcterms:modified xsi:type="dcterms:W3CDTF">2024-04-17T04:04:42Z</dcterms:modified>
</cp:coreProperties>
</file>