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trlProps/ctrlProp1.xml" ContentType="application/vnd.ms-excel.controlproperties+xml"/>
  <Override PartName="/xl/charts/chart2.xml" ContentType="application/vnd.openxmlformats-officedocument.drawingml.chart+xml"/>
  <Override PartName="/xl/drawings/drawing4.xml" ContentType="application/vnd.openxmlformats-officedocument.drawing+xml"/>
  <Override PartName="/xl/ctrlProps/ctrlProp2.xml" ContentType="application/vnd.ms-excel.controlproperties+xml"/>
  <Override PartName="/xl/ctrlProps/ctrlProp3.xml" ContentType="application/vnd.ms-excel.controlproperties+xml"/>
  <Override PartName="/xl/tables/table1.xml" ContentType="application/vnd.openxmlformats-officedocument.spreadsheetml.table+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Advanced\Exercises\"/>
    </mc:Choice>
  </mc:AlternateContent>
  <bookViews>
    <workbookView xWindow="480" yWindow="75" windowWidth="12420" windowHeight="6090" tabRatio="801"/>
  </bookViews>
  <sheets>
    <sheet name="Welcome" sheetId="8" r:id="rId1"/>
    <sheet name="IF &amp; IFS" sheetId="27" r:id="rId2"/>
    <sheet name="AND" sheetId="28" r:id="rId3"/>
    <sheet name="VLOOKUP" sheetId="14" r:id="rId4"/>
    <sheet name="HLOOKUP" sheetId="29" r:id="rId5"/>
    <sheet name="MATCH" sheetId="15" r:id="rId6"/>
    <sheet name="INDEX" sheetId="23" r:id="rId7"/>
    <sheet name="SUMPRODUCT" sheetId="30" r:id="rId8"/>
    <sheet name="ROUND" sheetId="31" r:id="rId9"/>
    <sheet name="STRING" sheetId="32" r:id="rId10"/>
    <sheet name="CLEANSING DATA" sheetId="19" r:id="rId11"/>
    <sheet name="Review" sheetId="33" r:id="rId12"/>
    <sheet name="Review Solution" sheetId="34" state="hidden" r:id="rId13"/>
  </sheets>
  <externalReferences>
    <externalReference r:id="rId14"/>
    <externalReference r:id="rId15"/>
    <externalReference r:id="rId16"/>
    <externalReference r:id="rId17"/>
  </externalReferences>
  <definedNames>
    <definedName name="_xlnm._FilterDatabase" localSheetId="10" hidden="1">'CLEANSING DATA'!#REF!</definedName>
    <definedName name="_xlnm._FilterDatabase" localSheetId="7" hidden="1">SUMPRODUCT!$H$18:$T$121</definedName>
    <definedName name="AccountNames">OFFSET('[1]VLOOKUP - Table'!$C$10,0,0,COUNTA('[1]VLOOKUP - Table'!A:A)-3)</definedName>
    <definedName name="Australia" localSheetId="12">'Review Solution'!$H$4:$H$15</definedName>
    <definedName name="Australia">Review!$H$4:$H$15</definedName>
    <definedName name="Bonus">AND!$K$6</definedName>
    <definedName name="Branches" localSheetId="6">INDEX!$K$4:$L$10</definedName>
    <definedName name="Budget">AND!$K$5</definedName>
    <definedName name="Canada" localSheetId="12">'Review Solution'!$I$4:$I$15</definedName>
    <definedName name="Canada">Review!$I$4:$I$15</definedName>
    <definedName name="City">VLOOKUP!$B$33</definedName>
    <definedName name="Communication">'IF &amp; IFS'!$P$3</definedName>
    <definedName name="Comparison" localSheetId="12">'Review Solution'!#REF!</definedName>
    <definedName name="Comparison">Review!#REF!</definedName>
    <definedName name="Country" localSheetId="12">'Review Solution'!$I$20</definedName>
    <definedName name="Country">Review!$I$20</definedName>
    <definedName name="Departments" localSheetId="6">INDEX!$B$5:$B$10</definedName>
    <definedName name="DOB" localSheetId="9">STRING!$E$4</definedName>
    <definedName name="Excel">'IF &amp; IFS'!$P$5</definedName>
    <definedName name="FirstName" localSheetId="9">STRING!$G$3</definedName>
    <definedName name="France" localSheetId="12">'Review Solution'!$J$4:$J$15</definedName>
    <definedName name="France">Review!$J$4:$J$15</definedName>
    <definedName name="Freight">VLOOKUP!$M$7:$N$12</definedName>
    <definedName name="Germany" localSheetId="12">'Review Solution'!$K$4:$K$15</definedName>
    <definedName name="Germany">Review!$K$4:$K$15</definedName>
    <definedName name="Grades">#REF!</definedName>
    <definedName name="Locations" localSheetId="6">INDEX!$B$4:$I$4</definedName>
    <definedName name="Lookup_List">OFFSET([2]VLOOKUP!$C$9,0,0,COUNTA([2]VLOOKUP!$C:$C),8)</definedName>
    <definedName name="lstCallDates">INT([3]!cs[Date Time])</definedName>
    <definedName name="lstChosen" localSheetId="12">CHOOSE([4]Analysis!#REF!,[4]!cs[Product],[4]!cs[Region],[4]!cs[Customer],[4]!cs[Operator])</definedName>
    <definedName name="lstChosen">CHOOSE([4]Analysis!#REF!,[4]!cs[Product],[4]!cs[Region],[4]!cs[Customer],[4]!cs[Operator])</definedName>
    <definedName name="lstComparison">[4]Data!$W$6:$W$9</definedName>
    <definedName name="myName" localSheetId="9">STRING!$E$3</definedName>
    <definedName name="PriceTable">VLOOKUP!$J$7:$K$14</definedName>
    <definedName name="selChart" localSheetId="12">CHOOSE(valChartToDisplay,[4]Analysis!#REF!, [4]Analysis!#REF!, [4]Analysis!#REF!, [4]Analysis!#REF!,  [4]Analysis!#REF!)</definedName>
    <definedName name="selChart">CHOOSE(valChartToDisplay,[4]Analysis!#REF!, [4]Analysis!#REF!, [4]Analysis!#REF!, [4]Analysis!#REF!,  [4]Analysis!#REF!)</definedName>
    <definedName name="Selection">[4]Analysis!$C$3</definedName>
    <definedName name="StaffTable" localSheetId="6">INDEX!$B$5:$I$10</definedName>
    <definedName name="StaffTable">MATCH!$B$5:$E$10</definedName>
    <definedName name="States">MATCH!$B$4:$E$4</definedName>
    <definedName name="String_Answers" localSheetId="12">STRING!#REF!</definedName>
    <definedName name="String_Answers">STRING!#REF!</definedName>
    <definedName name="Surname" localSheetId="9">STRING!$H$3</definedName>
    <definedName name="Word">'IF &amp; IFS'!$P$4</definedName>
  </definedNames>
  <calcPr calcId="15251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2" i="34" l="1"/>
  <c r="J22" i="34" s="1"/>
  <c r="E20" i="34"/>
  <c r="D20" i="34"/>
  <c r="G23" i="34"/>
  <c r="G24" i="34" s="1"/>
  <c r="G23" i="33"/>
  <c r="G24" i="33" l="1"/>
  <c r="G25" i="33" s="1"/>
  <c r="G26" i="33" s="1"/>
  <c r="G27" i="33" s="1"/>
  <c r="G28" i="33" s="1"/>
  <c r="G29" i="33" s="1"/>
  <c r="G30" i="33" s="1"/>
  <c r="G31" i="33" s="1"/>
  <c r="G32" i="33" s="1"/>
  <c r="G33" i="33" s="1"/>
  <c r="I22" i="34"/>
  <c r="H23" i="34"/>
  <c r="I23" i="34" s="1"/>
  <c r="G25" i="34"/>
  <c r="H24" i="34"/>
  <c r="G22" i="32"/>
  <c r="G16" i="32"/>
  <c r="G20" i="32"/>
  <c r="G14" i="32"/>
  <c r="H3" i="32"/>
  <c r="G3" i="32"/>
  <c r="G13" i="31"/>
  <c r="E13" i="31"/>
  <c r="G12" i="31"/>
  <c r="E12" i="31"/>
  <c r="G11" i="31"/>
  <c r="E11" i="31"/>
  <c r="G10" i="31"/>
  <c r="E10" i="31"/>
  <c r="G9" i="31"/>
  <c r="E9" i="31"/>
  <c r="G8" i="31"/>
  <c r="E8" i="31"/>
  <c r="J23" i="34" l="1"/>
  <c r="I24" i="34"/>
  <c r="J24" i="34"/>
  <c r="G26" i="34"/>
  <c r="H25" i="34"/>
  <c r="P121" i="30"/>
  <c r="P120" i="30"/>
  <c r="P119" i="30"/>
  <c r="P118" i="30"/>
  <c r="P117" i="30"/>
  <c r="P116" i="30"/>
  <c r="P115" i="30"/>
  <c r="P114" i="30"/>
  <c r="P113" i="30"/>
  <c r="P112" i="30"/>
  <c r="P111" i="30"/>
  <c r="P110" i="30"/>
  <c r="P109" i="30"/>
  <c r="P108" i="30"/>
  <c r="P107" i="30"/>
  <c r="P106" i="30"/>
  <c r="P105" i="30"/>
  <c r="P104" i="30"/>
  <c r="P103" i="30"/>
  <c r="P102" i="30"/>
  <c r="P101" i="30"/>
  <c r="P100" i="30"/>
  <c r="P99" i="30"/>
  <c r="P98" i="30"/>
  <c r="P97" i="30"/>
  <c r="P96" i="30"/>
  <c r="P95" i="30"/>
  <c r="P94" i="30"/>
  <c r="P93" i="30"/>
  <c r="P92" i="30"/>
  <c r="P91" i="30"/>
  <c r="P90" i="30"/>
  <c r="P89" i="30"/>
  <c r="P88" i="30"/>
  <c r="P87" i="30"/>
  <c r="P86" i="30"/>
  <c r="P85" i="30"/>
  <c r="P84" i="30"/>
  <c r="P83" i="30"/>
  <c r="P82" i="30"/>
  <c r="P81" i="30"/>
  <c r="P80" i="30"/>
  <c r="P79" i="30"/>
  <c r="P78" i="30"/>
  <c r="P77" i="30"/>
  <c r="P76" i="30"/>
  <c r="P75" i="30"/>
  <c r="P74" i="30"/>
  <c r="P73" i="30"/>
  <c r="P72" i="30"/>
  <c r="P71" i="30"/>
  <c r="P70" i="30"/>
  <c r="P69" i="30"/>
  <c r="P68" i="30"/>
  <c r="P67" i="30"/>
  <c r="P66" i="30"/>
  <c r="P65" i="30"/>
  <c r="P64" i="30"/>
  <c r="P63" i="30"/>
  <c r="P62" i="30"/>
  <c r="P61" i="30"/>
  <c r="P60" i="30"/>
  <c r="P59" i="30"/>
  <c r="P58" i="30"/>
  <c r="P57" i="30"/>
  <c r="P56" i="30"/>
  <c r="P55" i="30"/>
  <c r="P54" i="30"/>
  <c r="P53" i="30"/>
  <c r="P52" i="30"/>
  <c r="P51" i="30"/>
  <c r="P50" i="30"/>
  <c r="P49" i="30"/>
  <c r="P48" i="30"/>
  <c r="P47" i="30"/>
  <c r="P46" i="30"/>
  <c r="P45" i="30"/>
  <c r="P44" i="30"/>
  <c r="P43" i="30"/>
  <c r="P42" i="30"/>
  <c r="P41" i="30"/>
  <c r="P40" i="30"/>
  <c r="P39" i="30"/>
  <c r="P38" i="30"/>
  <c r="P37" i="30"/>
  <c r="P36" i="30"/>
  <c r="P35" i="30"/>
  <c r="P34" i="30"/>
  <c r="P33" i="30"/>
  <c r="P32" i="30"/>
  <c r="P31" i="30"/>
  <c r="P30" i="30"/>
  <c r="P29" i="30"/>
  <c r="P28" i="30"/>
  <c r="P27" i="30"/>
  <c r="P26" i="30"/>
  <c r="P25" i="30"/>
  <c r="P24" i="30"/>
  <c r="P23" i="30"/>
  <c r="P22" i="30"/>
  <c r="P21" i="30"/>
  <c r="P20" i="30"/>
  <c r="P19" i="30"/>
  <c r="D18" i="29"/>
  <c r="D19" i="29" s="1"/>
  <c r="D20" i="29" s="1"/>
  <c r="D21" i="29" s="1"/>
  <c r="D22" i="29" s="1"/>
  <c r="D23" i="29" s="1"/>
  <c r="D24" i="29" s="1"/>
  <c r="D25" i="29" s="1"/>
  <c r="D26" i="29" s="1"/>
  <c r="D27" i="29" s="1"/>
  <c r="D28" i="29" s="1"/>
  <c r="D29" i="29" s="1"/>
  <c r="D30" i="29" s="1"/>
  <c r="D31" i="29" s="1"/>
  <c r="D32" i="29" s="1"/>
  <c r="D32" i="14"/>
  <c r="E32" i="14" s="1"/>
  <c r="F32" i="14" s="1"/>
  <c r="G32" i="14" s="1"/>
  <c r="H32" i="14" s="1"/>
  <c r="I32" i="14" s="1"/>
  <c r="J32" i="14" s="1"/>
  <c r="K32" i="14" s="1"/>
  <c r="L32" i="14" s="1"/>
  <c r="B21" i="14" s="1"/>
  <c r="I25" i="34" l="1"/>
  <c r="J25" i="34"/>
  <c r="G27" i="34"/>
  <c r="H26" i="34"/>
  <c r="F18" i="27"/>
  <c r="F17" i="27"/>
  <c r="F16" i="27"/>
  <c r="F15" i="27"/>
  <c r="F14" i="27"/>
  <c r="F13" i="27"/>
  <c r="F12" i="27"/>
  <c r="F11" i="27"/>
  <c r="F10" i="27"/>
  <c r="F9" i="27"/>
  <c r="F8" i="27"/>
  <c r="F7" i="27"/>
  <c r="I26" i="34" l="1"/>
  <c r="J26" i="34"/>
  <c r="G28" i="34"/>
  <c r="H27" i="34"/>
  <c r="I27" i="34" l="1"/>
  <c r="J27" i="34"/>
  <c r="G29" i="34"/>
  <c r="H28" i="34"/>
  <c r="I28" i="34" l="1"/>
  <c r="J28" i="34"/>
  <c r="G30" i="34"/>
  <c r="H29" i="34"/>
  <c r="I29" i="34" l="1"/>
  <c r="J29" i="34"/>
  <c r="G31" i="34"/>
  <c r="H30" i="34"/>
  <c r="I30" i="34" l="1"/>
  <c r="J30" i="34"/>
  <c r="G32" i="34"/>
  <c r="H31" i="34"/>
  <c r="C20" i="23"/>
  <c r="C21" i="23" s="1"/>
  <c r="C19" i="23"/>
  <c r="I31" i="34" l="1"/>
  <c r="J31" i="34"/>
  <c r="G33" i="34"/>
  <c r="H32" i="34"/>
  <c r="C22" i="23"/>
  <c r="F6" i="14"/>
  <c r="H6" i="14" s="1"/>
  <c r="F14" i="14"/>
  <c r="H14" i="14" s="1"/>
  <c r="F13" i="14"/>
  <c r="H13" i="14" s="1"/>
  <c r="F12" i="14"/>
  <c r="H12" i="14" s="1"/>
  <c r="F11" i="14"/>
  <c r="H11" i="14" s="1"/>
  <c r="F10" i="14"/>
  <c r="H10" i="14" s="1"/>
  <c r="F9" i="14"/>
  <c r="H9" i="14" s="1"/>
  <c r="F8" i="14"/>
  <c r="H8" i="14" s="1"/>
  <c r="F7" i="14"/>
  <c r="H7" i="14" s="1"/>
  <c r="I32" i="34" l="1"/>
  <c r="J32" i="34"/>
</calcChain>
</file>

<file path=xl/comments1.xml><?xml version="1.0" encoding="utf-8"?>
<comments xmlns="http://schemas.openxmlformats.org/spreadsheetml/2006/main">
  <authors>
    <author>CTS TRAINING PTY LTD</author>
  </authors>
  <commentList>
    <comment ref="E3" authorId="0" shapeId="0">
      <text>
        <r>
          <rPr>
            <b/>
            <sz val="8"/>
            <color indexed="81"/>
            <rFont val="Tahoma"/>
            <family val="2"/>
          </rPr>
          <t>CTS TRAINING PTY LTD:</t>
        </r>
        <r>
          <rPr>
            <sz val="8"/>
            <color indexed="81"/>
            <rFont val="Tahoma"/>
            <family val="2"/>
          </rPr>
          <t xml:space="preserve">
This cell has been named </t>
        </r>
        <r>
          <rPr>
            <b/>
            <sz val="8"/>
            <color indexed="81"/>
            <rFont val="Tahoma"/>
            <family val="2"/>
          </rPr>
          <t>myName</t>
        </r>
      </text>
    </comment>
    <comment ref="G3" authorId="0" shapeId="0">
      <text>
        <r>
          <rPr>
            <b/>
            <sz val="8"/>
            <color indexed="81"/>
            <rFont val="Tahoma"/>
            <family val="2"/>
          </rPr>
          <t>CTS TRAINING PTY LTD:</t>
        </r>
        <r>
          <rPr>
            <sz val="8"/>
            <color indexed="81"/>
            <rFont val="Tahoma"/>
            <family val="2"/>
          </rPr>
          <t xml:space="preserve">
This cell has been named </t>
        </r>
        <r>
          <rPr>
            <b/>
            <sz val="8"/>
            <color indexed="81"/>
            <rFont val="Tahoma"/>
            <family val="2"/>
          </rPr>
          <t>FirstName .</t>
        </r>
      </text>
    </comment>
    <comment ref="H3" authorId="0" shapeId="0">
      <text>
        <r>
          <rPr>
            <b/>
            <sz val="8"/>
            <color indexed="81"/>
            <rFont val="Tahoma"/>
            <family val="2"/>
          </rPr>
          <t>CTS TRAINING PTY LTD:</t>
        </r>
        <r>
          <rPr>
            <sz val="8"/>
            <color indexed="81"/>
            <rFont val="Tahoma"/>
            <family val="2"/>
          </rPr>
          <t xml:space="preserve">
This cell has been named </t>
        </r>
        <r>
          <rPr>
            <b/>
            <sz val="8"/>
            <color indexed="81"/>
            <rFont val="Tahoma"/>
            <family val="2"/>
          </rPr>
          <t>Surname</t>
        </r>
        <r>
          <rPr>
            <sz val="8"/>
            <color indexed="81"/>
            <rFont val="Tahoma"/>
            <family val="2"/>
          </rPr>
          <t>.</t>
        </r>
      </text>
    </comment>
    <comment ref="E4" authorId="0" shapeId="0">
      <text>
        <r>
          <rPr>
            <b/>
            <sz val="8"/>
            <color indexed="81"/>
            <rFont val="Tahoma"/>
            <family val="2"/>
          </rPr>
          <t>CTS TRAINING PTY LTD:</t>
        </r>
        <r>
          <rPr>
            <sz val="8"/>
            <color indexed="81"/>
            <rFont val="Tahoma"/>
            <family val="2"/>
          </rPr>
          <t xml:space="preserve">
This cell has been named </t>
        </r>
        <r>
          <rPr>
            <b/>
            <sz val="8"/>
            <color indexed="81"/>
            <rFont val="Tahoma"/>
            <family val="2"/>
          </rPr>
          <t>DOB.</t>
        </r>
      </text>
    </comment>
    <comment ref="E16" authorId="0" shapeId="0">
      <text>
        <r>
          <rPr>
            <b/>
            <sz val="8"/>
            <color indexed="81"/>
            <rFont val="Tahoma"/>
            <family val="2"/>
          </rPr>
          <t xml:space="preserve">CTS TRAINING PTY LTD:
</t>
        </r>
        <r>
          <rPr>
            <b/>
            <sz val="8"/>
            <color indexed="81"/>
            <rFont val="Tahoma"/>
            <family val="2"/>
          </rPr>
          <t xml:space="preserve">=MID(Text,StartNum,NumChars)
</t>
        </r>
        <r>
          <rPr>
            <sz val="8"/>
            <color indexed="81"/>
            <rFont val="Tahoma"/>
            <family val="2"/>
          </rPr>
          <t xml:space="preserve">
</t>
        </r>
        <r>
          <rPr>
            <b/>
            <sz val="8"/>
            <color indexed="81"/>
            <rFont val="Tahoma"/>
            <family val="2"/>
          </rPr>
          <t xml:space="preserve">Text </t>
        </r>
        <r>
          <rPr>
            <sz val="8"/>
            <color indexed="81"/>
            <rFont val="Tahoma"/>
            <family val="2"/>
          </rPr>
          <t xml:space="preserve">will refer to myName
</t>
        </r>
        <r>
          <rPr>
            <b/>
            <sz val="8"/>
            <color indexed="81"/>
            <rFont val="Tahoma"/>
            <family val="2"/>
          </rPr>
          <t>StartNum</t>
        </r>
        <r>
          <rPr>
            <sz val="8"/>
            <color indexed="81"/>
            <rFont val="Tahoma"/>
            <family val="2"/>
          </rPr>
          <t xml:space="preserve"> will refer to the position of the character that starts your surname.  The easiest way to find this is by using the character that follows the space in your name.  You found this in the search function above.
</t>
        </r>
        <r>
          <rPr>
            <b/>
            <sz val="8"/>
            <color indexed="81"/>
            <rFont val="Tahoma"/>
            <family val="2"/>
          </rPr>
          <t>NumChars</t>
        </r>
        <r>
          <rPr>
            <sz val="8"/>
            <color indexed="81"/>
            <rFont val="Tahoma"/>
            <family val="2"/>
          </rPr>
          <t xml:space="preserve"> will be 1 because we only want the first letter of your last name.</t>
        </r>
      </text>
    </comment>
    <comment ref="E20" authorId="0" shapeId="0">
      <text>
        <r>
          <rPr>
            <b/>
            <sz val="8"/>
            <color indexed="81"/>
            <rFont val="Tahoma"/>
            <family val="2"/>
          </rPr>
          <t>CTS TRAINING PTY LTD:</t>
        </r>
        <r>
          <rPr>
            <sz val="8"/>
            <color indexed="81"/>
            <rFont val="Tahoma"/>
            <family val="2"/>
          </rPr>
          <t xml:space="preserve">
This will require a combination of the functions used to obtain the first initial and the first letter of your last name.</t>
        </r>
      </text>
    </comment>
    <comment ref="E22" authorId="0" shapeId="0">
      <text>
        <r>
          <rPr>
            <b/>
            <sz val="8"/>
            <color indexed="81"/>
            <rFont val="Tahoma"/>
            <family val="2"/>
          </rPr>
          <t>CTS TRAINING PTY LTD:</t>
        </r>
        <r>
          <rPr>
            <sz val="8"/>
            <color indexed="81"/>
            <rFont val="Tahoma"/>
            <family val="2"/>
          </rPr>
          <t xml:space="preserve">
There are 2 methods that can be used here:
=Mid function or  =Right function.
Both will require you to calculate the number of charaters in the length of the name less the character number of the character following the space in your name to determine the required number of characters.</t>
        </r>
      </text>
    </comment>
  </commentList>
</comments>
</file>

<file path=xl/sharedStrings.xml><?xml version="1.0" encoding="utf-8"?>
<sst xmlns="http://schemas.openxmlformats.org/spreadsheetml/2006/main" count="2175" uniqueCount="959">
  <si>
    <t>First Name</t>
  </si>
  <si>
    <t>Jan</t>
  </si>
  <si>
    <t>Qty</t>
  </si>
  <si>
    <t>Price</t>
  </si>
  <si>
    <t>Sydney</t>
  </si>
  <si>
    <t>Golf</t>
  </si>
  <si>
    <t>North</t>
  </si>
  <si>
    <t>South</t>
  </si>
  <si>
    <t>Feb</t>
  </si>
  <si>
    <t>Mar</t>
  </si>
  <si>
    <t>●</t>
  </si>
  <si>
    <t>Name</t>
  </si>
  <si>
    <t>Year</t>
  </si>
  <si>
    <t>Telephone</t>
  </si>
  <si>
    <t>Removing Spaces from Text</t>
  </si>
  <si>
    <t>Staff Name</t>
  </si>
  <si>
    <t>Clean Text</t>
  </si>
  <si>
    <t>Product Codes</t>
  </si>
  <si>
    <t>Product Name</t>
  </si>
  <si>
    <t>Clean Code</t>
  </si>
  <si>
    <t xml:space="preserve">  Timothy Boramori</t>
  </si>
  <si>
    <t>BC  M005</t>
  </si>
  <si>
    <t>Mountain Bike Bottle Cage</t>
  </si>
  <si>
    <t>09 344 0216</t>
  </si>
  <si>
    <t>Mary   Campbell</t>
  </si>
  <si>
    <t>BC  R205</t>
  </si>
  <si>
    <t>Road Bottle Cage</t>
  </si>
  <si>
    <t>09 344 0202</t>
  </si>
  <si>
    <t xml:space="preserve">Grace Goodson   </t>
  </si>
  <si>
    <t>BK  M18B  40</t>
  </si>
  <si>
    <t>Mountain Bike-500 Black, 40</t>
  </si>
  <si>
    <t>09 344 0206</t>
  </si>
  <si>
    <t>Brian Houson</t>
  </si>
  <si>
    <t>BK  M18B  42</t>
  </si>
  <si>
    <t>Mountain Bike-500 Black, 42</t>
  </si>
  <si>
    <t>09 344 0208</t>
  </si>
  <si>
    <t>Samuel Jenkins</t>
  </si>
  <si>
    <t>BK  M18B  44</t>
  </si>
  <si>
    <t>Mountain Bike-500 Black, 44</t>
  </si>
  <si>
    <t>09 344 0215</t>
  </si>
  <si>
    <t>Kelly Jones</t>
  </si>
  <si>
    <t>BK  M18B  48</t>
  </si>
  <si>
    <t>Mountain Bike-500 Black, 48</t>
  </si>
  <si>
    <t>09 344 0212</t>
  </si>
  <si>
    <t>Helen   Kai</t>
  </si>
  <si>
    <t>BK  M18B  52</t>
  </si>
  <si>
    <t>Mountain Bike-500 Black, 52</t>
  </si>
  <si>
    <t>09 344 0203</t>
  </si>
  <si>
    <t>Tara Kinelly</t>
  </si>
  <si>
    <t>BK  M18S  40</t>
  </si>
  <si>
    <t>Mountain Bike-500 Silver, 40</t>
  </si>
  <si>
    <t>09 344 0209</t>
  </si>
  <si>
    <t>Arthur Maohori</t>
  </si>
  <si>
    <t>BK  M18S  42</t>
  </si>
  <si>
    <t>Mountain Bike-500 Silver, 42</t>
  </si>
  <si>
    <t>09 344 0213</t>
  </si>
  <si>
    <t>Norris Maunga</t>
  </si>
  <si>
    <t>BK  M18S  44</t>
  </si>
  <si>
    <t>Mountain Bike-500 Silver, 44</t>
  </si>
  <si>
    <t>09 344 0204</t>
  </si>
  <si>
    <t xml:space="preserve"> Nora Mita</t>
  </si>
  <si>
    <t>BK  M18S  48</t>
  </si>
  <si>
    <t>Mountain Bike-500 Silver, 48</t>
  </si>
  <si>
    <t>09 344 0210</t>
  </si>
  <si>
    <t>Whetu   Ramabundi</t>
  </si>
  <si>
    <t>BK  M18S  52</t>
  </si>
  <si>
    <t>Mountain Bike-500 Silver, 52</t>
  </si>
  <si>
    <t>09 344 0218</t>
  </si>
  <si>
    <t>Peter Reynolds</t>
  </si>
  <si>
    <t>BK  M38S  38</t>
  </si>
  <si>
    <t>Mountain Bike-400-W Silver, 38</t>
  </si>
  <si>
    <t>09 344 0219</t>
  </si>
  <si>
    <t>Kate Rualowy</t>
  </si>
  <si>
    <t>BK  M38S  40</t>
  </si>
  <si>
    <t>Mountain Bike-400-W Silver, 40</t>
  </si>
  <si>
    <t>09 344 0207</t>
  </si>
  <si>
    <t>Bob Smith</t>
  </si>
  <si>
    <t>BK  M38S  42</t>
  </si>
  <si>
    <t>Mountain Bike-400-W Silver, 42</t>
  </si>
  <si>
    <t>09 344 0217</t>
  </si>
  <si>
    <t>Vivian     Smith</t>
  </si>
  <si>
    <t>BK  M38S  46</t>
  </si>
  <si>
    <t>Mountain Bike-400-W Silver, 46</t>
  </si>
  <si>
    <t>09 344 0205</t>
  </si>
  <si>
    <t>Marama Takarami</t>
  </si>
  <si>
    <t>BK  M68B  38</t>
  </si>
  <si>
    <t>Mountain Bike-200 Black, 38</t>
  </si>
  <si>
    <t>09 344 0214</t>
  </si>
  <si>
    <t>Kris Tamahori</t>
  </si>
  <si>
    <t>BK  M68B  42</t>
  </si>
  <si>
    <t>Mountain Bike-200 Black, 42</t>
  </si>
  <si>
    <t>09 344 0211</t>
  </si>
  <si>
    <t>Michelle Cahalan</t>
  </si>
  <si>
    <t>BK  M68B  46</t>
  </si>
  <si>
    <t>Mountain Bike-200 Black, 46</t>
  </si>
  <si>
    <t>01 873 6572</t>
  </si>
  <si>
    <t>Nora Caissie</t>
  </si>
  <si>
    <t>BK  M68S  38</t>
  </si>
  <si>
    <t>Mountain Bike-200 Silver, 38</t>
  </si>
  <si>
    <t>01 873 6574</t>
  </si>
  <si>
    <t xml:space="preserve">   Paula      Cleary    </t>
  </si>
  <si>
    <t>BK  M68S  42</t>
  </si>
  <si>
    <t>Mountain Bike-200 Silver, 42</t>
  </si>
  <si>
    <t>01 873 6558</t>
  </si>
  <si>
    <t xml:space="preserve"> Tara Connoly</t>
  </si>
  <si>
    <t>BK  M68S  46</t>
  </si>
  <si>
    <t>Mountain Bike-200 Silver, 46</t>
  </si>
  <si>
    <t>01 873 6570</t>
  </si>
  <si>
    <t>Kira Convery</t>
  </si>
  <si>
    <t>BK  M82B  38</t>
  </si>
  <si>
    <t>Mountain Bike-100 Black, 38</t>
  </si>
  <si>
    <t>01 873 6568</t>
  </si>
  <si>
    <t>Paddy   Deegan</t>
  </si>
  <si>
    <t>BK  M82B  42</t>
  </si>
  <si>
    <t>Mountain Bike-100 Black, 42</t>
  </si>
  <si>
    <t>01 873 6567</t>
  </si>
  <si>
    <t xml:space="preserve">Marty Doyle    </t>
  </si>
  <si>
    <t>BK  M82B  44</t>
  </si>
  <si>
    <t>Mountain Bike-100 Black, 44</t>
  </si>
  <si>
    <t>01 873 6564</t>
  </si>
  <si>
    <t>Darren Grant</t>
  </si>
  <si>
    <t>BK  M82B  48</t>
  </si>
  <si>
    <t>Mountain Bike-100 Black, 48</t>
  </si>
  <si>
    <t>01 873 6571</t>
  </si>
  <si>
    <t>Desmond Hayes</t>
  </si>
  <si>
    <t>BK  M82S  38</t>
  </si>
  <si>
    <t>Mountain Bike-100 Silver, 38</t>
  </si>
  <si>
    <t>01 873 6569</t>
  </si>
  <si>
    <t>Conor Healy</t>
  </si>
  <si>
    <t>BK  M82S  42</t>
  </si>
  <si>
    <t>Mountain Bike-100 Silver, 42</t>
  </si>
  <si>
    <t>01 873 6561</t>
  </si>
  <si>
    <t>Alana Keane</t>
  </si>
  <si>
    <t>BK  M82S  44</t>
  </si>
  <si>
    <t>Mountain Bike-100 Silver, 44</t>
  </si>
  <si>
    <t>01 873 6575</t>
  </si>
  <si>
    <t>Siobhan Kelliher</t>
  </si>
  <si>
    <t>BK  M82S  48</t>
  </si>
  <si>
    <t>Mountain Bike-100 Silver, 48</t>
  </si>
  <si>
    <t>01 873 6573</t>
  </si>
  <si>
    <t xml:space="preserve">   Eireann McCafferty</t>
  </si>
  <si>
    <t>BK  R19B  44</t>
  </si>
  <si>
    <t>Road-750 Black, 44</t>
  </si>
  <si>
    <t>01 873 6565</t>
  </si>
  <si>
    <t>Peter Morrow</t>
  </si>
  <si>
    <t>BK  R19B  48</t>
  </si>
  <si>
    <t>Road-750 Black, 48</t>
  </si>
  <si>
    <t>01 873 6562</t>
  </si>
  <si>
    <t>Anthony O'Brien</t>
  </si>
  <si>
    <t>BK  R19B  52</t>
  </si>
  <si>
    <t>Road-750 Black, 52</t>
  </si>
  <si>
    <t>01 873 6563</t>
  </si>
  <si>
    <t>Suzanne O'Dowd</t>
  </si>
  <si>
    <t>BK  R19B  58</t>
  </si>
  <si>
    <t>Road-750 Black, 58</t>
  </si>
  <si>
    <t>01 873 6559</t>
  </si>
  <si>
    <t>Melissa   Quinn</t>
  </si>
  <si>
    <t>BK  R50B  44</t>
  </si>
  <si>
    <t>Road-650 Black, 44</t>
  </si>
  <si>
    <t>01 873 6566</t>
  </si>
  <si>
    <t>Eileen Roddy</t>
  </si>
  <si>
    <t>BK  R50B  48</t>
  </si>
  <si>
    <t>Road-650 Black, 48</t>
  </si>
  <si>
    <t>01 873 6560</t>
  </si>
  <si>
    <t>Nellie Adams</t>
  </si>
  <si>
    <t>BK  R50B  52</t>
  </si>
  <si>
    <t>Road-650 Black, 52</t>
  </si>
  <si>
    <t>03 9844 0017</t>
  </si>
  <si>
    <t>Amanda Bennet</t>
  </si>
  <si>
    <t>BK  R50B  58</t>
  </si>
  <si>
    <t>Road-650 Black, 58</t>
  </si>
  <si>
    <t>03 9844 0009</t>
  </si>
  <si>
    <t>Victor Brown</t>
  </si>
  <si>
    <t>BK  R50B  60</t>
  </si>
  <si>
    <t>Road-650 Black, 60</t>
  </si>
  <si>
    <t>03 9844 0015</t>
  </si>
  <si>
    <t>Vivienne Clark</t>
  </si>
  <si>
    <t>BK  R50B  62</t>
  </si>
  <si>
    <t>Road-650 Black, 62</t>
  </si>
  <si>
    <t>03 9844 0013</t>
  </si>
  <si>
    <t>Peter Dawson</t>
  </si>
  <si>
    <t>BK  R50R  44</t>
  </si>
  <si>
    <t>Road-650 Red, 44</t>
  </si>
  <si>
    <t>03 9844 0005</t>
  </si>
  <si>
    <t>Maureen   Grayson</t>
  </si>
  <si>
    <t>BK  R50R  48</t>
  </si>
  <si>
    <t>Road-650 Red, 48</t>
  </si>
  <si>
    <t>03 9844 0007</t>
  </si>
  <si>
    <t>Jerry Hancock</t>
  </si>
  <si>
    <t>BK  R50R  52</t>
  </si>
  <si>
    <t>Road-650 Red, 52</t>
  </si>
  <si>
    <t>03 9844 0014</t>
  </si>
  <si>
    <t>Angel Harrington</t>
  </si>
  <si>
    <t>BK  R50R  58</t>
  </si>
  <si>
    <t>Road-650 Red, 58</t>
  </si>
  <si>
    <t>03 9844 0004</t>
  </si>
  <si>
    <t>Petra Henricks</t>
  </si>
  <si>
    <t>BK  R50R  60</t>
  </si>
  <si>
    <t>Road-650 Red, 60</t>
  </si>
  <si>
    <t>03 9844 0012</t>
  </si>
  <si>
    <t xml:space="preserve"> Harry Jones    </t>
  </si>
  <si>
    <t>BK  R50R  62</t>
  </si>
  <si>
    <t>Road-650 Red, 62</t>
  </si>
  <si>
    <t>03 9844 0003</t>
  </si>
  <si>
    <t>Mark Jones</t>
  </si>
  <si>
    <t>BK  R64Y  38</t>
  </si>
  <si>
    <t>Road-550-W Yellow, 38</t>
  </si>
  <si>
    <t>03 9844 0006</t>
  </si>
  <si>
    <t>Sandra Kendall</t>
  </si>
  <si>
    <t>BK  R64Y  40</t>
  </si>
  <si>
    <t>Road-550-W Yellow, 40</t>
  </si>
  <si>
    <t>03 9844 0016</t>
  </si>
  <si>
    <t>Julianne Kerr</t>
  </si>
  <si>
    <t>BK  R64Y  42</t>
  </si>
  <si>
    <t>Road-550-W Yellow, 42</t>
  </si>
  <si>
    <t>03 9844 0002</t>
  </si>
  <si>
    <t>Augustine Millson</t>
  </si>
  <si>
    <t>BK  R64Y  44</t>
  </si>
  <si>
    <t>Road-550-W Yellow, 44</t>
  </si>
  <si>
    <t>03 9844 0008</t>
  </si>
  <si>
    <t>Charles Morris</t>
  </si>
  <si>
    <t>BK  R64Y  48</t>
  </si>
  <si>
    <t>Road-550-W Yellow, 48</t>
  </si>
  <si>
    <t>03 9844 0018</t>
  </si>
  <si>
    <t>George Samuelson</t>
  </si>
  <si>
    <t>BK  R79Y  40</t>
  </si>
  <si>
    <t>Road-350-W Yellow, 40</t>
  </si>
  <si>
    <t>03 9844 0010</t>
  </si>
  <si>
    <t xml:space="preserve"> Neville Smith</t>
  </si>
  <si>
    <t>BK  R79Y  42</t>
  </si>
  <si>
    <t>Road-350-W Yellow, 42</t>
  </si>
  <si>
    <t>03 9844 0011</t>
  </si>
  <si>
    <t>Lance Williams</t>
  </si>
  <si>
    <t>BK  R79Y  44</t>
  </si>
  <si>
    <t>Road-350-W Yellow, 44</t>
  </si>
  <si>
    <t>03 9844 0019</t>
  </si>
  <si>
    <t>Alfred Beadel</t>
  </si>
  <si>
    <t>BK  R79Y  48</t>
  </si>
  <si>
    <t>Road-350-W Yellow, 48</t>
  </si>
  <si>
    <t>0718 387 5220</t>
  </si>
  <si>
    <t>August Charles</t>
  </si>
  <si>
    <t>BK  R89B  44</t>
  </si>
  <si>
    <t>Road-250 Black, 44</t>
  </si>
  <si>
    <t>0718 387 5214</t>
  </si>
  <si>
    <t>Mary-Lou Dawson</t>
  </si>
  <si>
    <t>BK  R89B  48</t>
  </si>
  <si>
    <t>Road-250 Black, 48</t>
  </si>
  <si>
    <t>0718 387 5219</t>
  </si>
  <si>
    <t>Janet Grenfell</t>
  </si>
  <si>
    <t>BK  R89B  52</t>
  </si>
  <si>
    <t>Road-250 Black, 52</t>
  </si>
  <si>
    <t>0718 387 5213</t>
  </si>
  <si>
    <t>Brenda Hollstein</t>
  </si>
  <si>
    <t>BK  R89B  58</t>
  </si>
  <si>
    <t>Road-250 Black, 58</t>
  </si>
  <si>
    <t>0718 387 5217</t>
  </si>
  <si>
    <t>Ellis Jones</t>
  </si>
  <si>
    <t>BK  R89R  44</t>
  </si>
  <si>
    <t>Road-250 Red, 44</t>
  </si>
  <si>
    <t>0718 387 5211</t>
  </si>
  <si>
    <t xml:space="preserve"> Jack Jones</t>
  </si>
  <si>
    <t>BK  R89R  48</t>
  </si>
  <si>
    <t>Road-250 Red, 48</t>
  </si>
  <si>
    <t>0718 387 5227</t>
  </si>
  <si>
    <t xml:space="preserve">Vernon Lewis    </t>
  </si>
  <si>
    <t>BK  R89R  52</t>
  </si>
  <si>
    <t>Road-250 Red, 52</t>
  </si>
  <si>
    <t>0718 387 5225</t>
  </si>
  <si>
    <t>Harry Lovice</t>
  </si>
  <si>
    <t>BK  R89R  58</t>
  </si>
  <si>
    <t>Road-250 Red, 58</t>
  </si>
  <si>
    <t>0718 387 5224</t>
  </si>
  <si>
    <t>Julius Maher</t>
  </si>
  <si>
    <t>BK  R93R  44</t>
  </si>
  <si>
    <t>Road-150 Red, 44</t>
  </si>
  <si>
    <t>0718 387 5218</t>
  </si>
  <si>
    <t>Zak Mauriceson</t>
  </si>
  <si>
    <t>BK  R93R  48</t>
  </si>
  <si>
    <t>Road-150 Red, 48</t>
  </si>
  <si>
    <t>0718 387 5223</t>
  </si>
  <si>
    <t xml:space="preserve">Vivian Moody    </t>
  </si>
  <si>
    <t>BK  R93R  52</t>
  </si>
  <si>
    <t>Road-150 Red, 52</t>
  </si>
  <si>
    <t>0718 387 5228</t>
  </si>
  <si>
    <t xml:space="preserve"> Marianne Morris</t>
  </si>
  <si>
    <t>BK  R93R  56</t>
  </si>
  <si>
    <t>Road-150 Red, 56</t>
  </si>
  <si>
    <t>0718 387 5221</t>
  </si>
  <si>
    <t>Errol Mortimer</t>
  </si>
  <si>
    <t>BK  R93R  62</t>
  </si>
  <si>
    <t>Road-150 Red, 62</t>
  </si>
  <si>
    <t>0718 387 5229</t>
  </si>
  <si>
    <t>Chantelle Smith</t>
  </si>
  <si>
    <t>BK  T18U  44</t>
  </si>
  <si>
    <t>Touring-3000 Blue, 44</t>
  </si>
  <si>
    <t>0718 387 5226</t>
  </si>
  <si>
    <t>Crystal Waters</t>
  </si>
  <si>
    <t>BK  T18U  50</t>
  </si>
  <si>
    <t>Touring-3000 Blue, 50</t>
  </si>
  <si>
    <t>0718 387 5222</t>
  </si>
  <si>
    <t>David Williams</t>
  </si>
  <si>
    <t>BK  T18U  54</t>
  </si>
  <si>
    <t>Touring-3000 Blue, 54</t>
  </si>
  <si>
    <t>0718 387 5215</t>
  </si>
  <si>
    <t>Marty Zimmstein</t>
  </si>
  <si>
    <t>BK  T18U  58</t>
  </si>
  <si>
    <t>Touring-3000 Blue, 58</t>
  </si>
  <si>
    <t>0718 387 5212</t>
  </si>
  <si>
    <t>Nerida Arameus</t>
  </si>
  <si>
    <t>BK  T18U  62</t>
  </si>
  <si>
    <t>Touring-3000 Blue, 62</t>
  </si>
  <si>
    <t>01 35 66 02 64</t>
  </si>
  <si>
    <t>Victor Brounson</t>
  </si>
  <si>
    <t>BK  T18Y  44</t>
  </si>
  <si>
    <t>Touring-3000 Yellow, 44</t>
  </si>
  <si>
    <t>01 35 66 02 65</t>
  </si>
  <si>
    <t>Katerina Castalova</t>
  </si>
  <si>
    <t>BK  T18Y  50</t>
  </si>
  <si>
    <t>Touring-3000 Yellow, 50</t>
  </si>
  <si>
    <t>01 35 66 02 63</t>
  </si>
  <si>
    <t xml:space="preserve">Hugo Castille    </t>
  </si>
  <si>
    <t>BK  T18Y  54</t>
  </si>
  <si>
    <t>Touring-3000 Yellow, 54</t>
  </si>
  <si>
    <t>01 35 66 02 68</t>
  </si>
  <si>
    <t xml:space="preserve"> Gaston DeLaMare</t>
  </si>
  <si>
    <t>BK  T18Y  58</t>
  </si>
  <si>
    <t>Touring-3000 Yellow, 58</t>
  </si>
  <si>
    <t>01 35 66 02 61</t>
  </si>
  <si>
    <t>Christian Gadelle</t>
  </si>
  <si>
    <t>BK  T18Y  62</t>
  </si>
  <si>
    <t>Touring-3000 Yellow, 62</t>
  </si>
  <si>
    <t>01 35 66 02 69</t>
  </si>
  <si>
    <t>Jean Gerierre</t>
  </si>
  <si>
    <t>BK  T44U  46</t>
  </si>
  <si>
    <t>Touring-2000 Blue, 46</t>
  </si>
  <si>
    <t>01 35 66 02 58</t>
  </si>
  <si>
    <t>Julian Hoppe</t>
  </si>
  <si>
    <t>BK  T44U  50</t>
  </si>
  <si>
    <t>Touring-2000 Blue, 50</t>
  </si>
  <si>
    <t>01 35 66 02 72</t>
  </si>
  <si>
    <t>Levon Horace</t>
  </si>
  <si>
    <t>BK  T44U  54</t>
  </si>
  <si>
    <t>Touring-2000 Blue, 54</t>
  </si>
  <si>
    <t>01 35 66 02 73</t>
  </si>
  <si>
    <t>Pierre Kras</t>
  </si>
  <si>
    <t>BK  T44U  60</t>
  </si>
  <si>
    <t>Touring-2000 Blue, 60</t>
  </si>
  <si>
    <t>01 35 66 02 59</t>
  </si>
  <si>
    <t>Henriette Lacombe</t>
  </si>
  <si>
    <t>BK  T79U  46</t>
  </si>
  <si>
    <t>Touring-1000 Blue, 46</t>
  </si>
  <si>
    <t>01 35 66 02 56</t>
  </si>
  <si>
    <t>Susi Lacombe</t>
  </si>
  <si>
    <t>BK  T79U  50</t>
  </si>
  <si>
    <t>Touring-1000 Blue, 50</t>
  </si>
  <si>
    <t>01 35 66 02 62</t>
  </si>
  <si>
    <t>Xanthea Maurice</t>
  </si>
  <si>
    <t>BK  T79U  54</t>
  </si>
  <si>
    <t>Touring-1000 Blue, 54</t>
  </si>
  <si>
    <t>01 35 66 02 66</t>
  </si>
  <si>
    <t>Vivian Montepatre</t>
  </si>
  <si>
    <t>BK  T79U  60</t>
  </si>
  <si>
    <t>Touring-1000 Blue, 60</t>
  </si>
  <si>
    <t>01 35 66 02 70</t>
  </si>
  <si>
    <t>Chantelle Poiret</t>
  </si>
  <si>
    <t>BK  T79Y  46</t>
  </si>
  <si>
    <t>Touring-1000 Yellow, 46</t>
  </si>
  <si>
    <t>01 35 66 02 57</t>
  </si>
  <si>
    <t>Chantelle Renuasse</t>
  </si>
  <si>
    <t>BK  T79Y  50</t>
  </si>
  <si>
    <t>Touring-1000 Yellow, 50</t>
  </si>
  <si>
    <t>01 35 66 02 67</t>
  </si>
  <si>
    <t xml:space="preserve"> Candice Stremanelle</t>
  </si>
  <si>
    <t>BK  T79Y  54</t>
  </si>
  <si>
    <t>Touring-1000 Yellow, 54</t>
  </si>
  <si>
    <t>01 35 66 02 71</t>
  </si>
  <si>
    <t>Juliette Vasmeule</t>
  </si>
  <si>
    <t>BK  T79Y  60</t>
  </si>
  <si>
    <t>Touring-1000 Yellow, 60</t>
  </si>
  <si>
    <t>01 35 66 02 60</t>
  </si>
  <si>
    <t>CA  1098</t>
  </si>
  <si>
    <t>AWC Logo Cap</t>
  </si>
  <si>
    <t>CL  9009</t>
  </si>
  <si>
    <t>Bike Wash - Dissolver</t>
  </si>
  <si>
    <t>FE  6654</t>
  </si>
  <si>
    <t>Fender Set - Mountain Bike</t>
  </si>
  <si>
    <t>GL  H102  L</t>
  </si>
  <si>
    <t>Half-Finger Gloves, L</t>
  </si>
  <si>
    <t>GL  H102  M</t>
  </si>
  <si>
    <t>Half-Finger Gloves, M</t>
  </si>
  <si>
    <t>GL  H102  S</t>
  </si>
  <si>
    <t>Half-Finger Gloves, S</t>
  </si>
  <si>
    <t>HL  U509</t>
  </si>
  <si>
    <t>Sport-100 Helmet, Black</t>
  </si>
  <si>
    <t>HL  U509  B</t>
  </si>
  <si>
    <t>Sport-100 Helmet, Blue</t>
  </si>
  <si>
    <t>HL  U509  R</t>
  </si>
  <si>
    <t>Sport-100 Helmet, Red</t>
  </si>
  <si>
    <t>HY  1023  70</t>
  </si>
  <si>
    <t>Hydration Pack - 70 oz.</t>
  </si>
  <si>
    <t>LJ  0192  L</t>
  </si>
  <si>
    <t>Long-Sleeve Logo Jersey, L</t>
  </si>
  <si>
    <t>LJ  0192  M</t>
  </si>
  <si>
    <t>Long-Sleeve Logo Jersey, M</t>
  </si>
  <si>
    <t>LJ  0192  S</t>
  </si>
  <si>
    <t>Long-Sleeve Logo Jersey, S</t>
  </si>
  <si>
    <t>LJ  0192  X</t>
  </si>
  <si>
    <t>Long-Sleeve Logo Jersey, XL</t>
  </si>
  <si>
    <t>PK  7098</t>
  </si>
  <si>
    <t>Patch Kit/8 Patches</t>
  </si>
  <si>
    <t>RA  H123</t>
  </si>
  <si>
    <t>Hitch Rack - 4-Bike</t>
  </si>
  <si>
    <t>SH  W890  L</t>
  </si>
  <si>
    <t>Women's Mountain Bike Shorts, L</t>
  </si>
  <si>
    <t>SH  W890  M</t>
  </si>
  <si>
    <t>Women's Mountain Bike Shorts, M</t>
  </si>
  <si>
    <t>SH  W890  S</t>
  </si>
  <si>
    <t>Women's Mountain Bike Shorts, S</t>
  </si>
  <si>
    <t>SJ  0194  L</t>
  </si>
  <si>
    <t>Short-Sleeve Classic Jersey, L</t>
  </si>
  <si>
    <t>SJ  0194  M</t>
  </si>
  <si>
    <t>Short-Sleeve Classic Jersey, M</t>
  </si>
  <si>
    <t>SJ  0194  S</t>
  </si>
  <si>
    <t>Short-Sleeve Classic Jersey, S</t>
  </si>
  <si>
    <t>SJ  0194  X</t>
  </si>
  <si>
    <t>Short-Sleeve Classic Jersey, XL</t>
  </si>
  <si>
    <t>SO  R809  L</t>
  </si>
  <si>
    <t>Racing Socks, L</t>
  </si>
  <si>
    <t>SO  R809  M</t>
  </si>
  <si>
    <t>Racing Socks, M</t>
  </si>
  <si>
    <t>ST  1401</t>
  </si>
  <si>
    <t>All-Purpose Bike Stand</t>
  </si>
  <si>
    <t>TI  M267</t>
  </si>
  <si>
    <t>LL Mountain Bike Tire</t>
  </si>
  <si>
    <t>TI  M602</t>
  </si>
  <si>
    <t>ML Mountain Bike Tire</t>
  </si>
  <si>
    <t>TI  M823</t>
  </si>
  <si>
    <t>HL Mountain Bike Tire</t>
  </si>
  <si>
    <t>TI  R092</t>
  </si>
  <si>
    <t>LL Road Tire</t>
  </si>
  <si>
    <t>TI  R628</t>
  </si>
  <si>
    <t>ML Road Tire</t>
  </si>
  <si>
    <t>TI  R982</t>
  </si>
  <si>
    <t>HL Road Tire</t>
  </si>
  <si>
    <t>TI  T723</t>
  </si>
  <si>
    <t>Touring Tire</t>
  </si>
  <si>
    <t>TT  M928</t>
  </si>
  <si>
    <t>Mountain Bike Tire Tube</t>
  </si>
  <si>
    <t>TT  R982</t>
  </si>
  <si>
    <t>Road Tire Tube</t>
  </si>
  <si>
    <t>TT  T092</t>
  </si>
  <si>
    <t>Touring Tire Tube</t>
  </si>
  <si>
    <t>VE  C304  L</t>
  </si>
  <si>
    <t>Classic Vest, L</t>
  </si>
  <si>
    <t>VE  C304  M</t>
  </si>
  <si>
    <t>Classic Vest, M</t>
  </si>
  <si>
    <t>VE  C304  S</t>
  </si>
  <si>
    <t>Classic Vest, S</t>
  </si>
  <si>
    <t>WB  H098</t>
  </si>
  <si>
    <t>Water Bottle - 30 oz.</t>
  </si>
  <si>
    <t>09 3440216</t>
  </si>
  <si>
    <t>Change to…</t>
  </si>
  <si>
    <t>NSW</t>
  </si>
  <si>
    <t>Region</t>
  </si>
  <si>
    <t>East</t>
  </si>
  <si>
    <t>Month</t>
  </si>
  <si>
    <t>Cash</t>
  </si>
  <si>
    <t>25 or Less</t>
  </si>
  <si>
    <t>Black</t>
  </si>
  <si>
    <t>Sedan</t>
  </si>
  <si>
    <t>7 Series</t>
  </si>
  <si>
    <t>BMW</t>
  </si>
  <si>
    <t>Hector Smith</t>
  </si>
  <si>
    <t>Credit Card</t>
  </si>
  <si>
    <t>36-45</t>
  </si>
  <si>
    <t>Red</t>
  </si>
  <si>
    <t>Corolla</t>
  </si>
  <si>
    <t>Toyota</t>
  </si>
  <si>
    <t>Justin Callaghan</t>
  </si>
  <si>
    <t>Bank Cheque</t>
  </si>
  <si>
    <t>26-35</t>
  </si>
  <si>
    <t>Blue</t>
  </si>
  <si>
    <t>Supreme</t>
  </si>
  <si>
    <t>Peugot</t>
  </si>
  <si>
    <t>Mary O'Dwyer</t>
  </si>
  <si>
    <t>Over 55</t>
  </si>
  <si>
    <t>Silver</t>
  </si>
  <si>
    <t>Magna</t>
  </si>
  <si>
    <t>Mitsubishi</t>
  </si>
  <si>
    <t>46-55</t>
  </si>
  <si>
    <t>White</t>
  </si>
  <si>
    <t>Maxima</t>
  </si>
  <si>
    <t>Nissan</t>
  </si>
  <si>
    <t>Personal Cheque</t>
  </si>
  <si>
    <t>Green</t>
  </si>
  <si>
    <t>Fiesta</t>
  </si>
  <si>
    <t>Ford</t>
  </si>
  <si>
    <t>Yellow</t>
  </si>
  <si>
    <t>SUV</t>
  </si>
  <si>
    <t>X5</t>
  </si>
  <si>
    <t>Ranger</t>
  </si>
  <si>
    <t>KIA</t>
  </si>
  <si>
    <t>Megane</t>
  </si>
  <si>
    <t>Renault</t>
  </si>
  <si>
    <t>3 Series</t>
  </si>
  <si>
    <t>Wagon</t>
  </si>
  <si>
    <t>Estate</t>
  </si>
  <si>
    <t>25 or less</t>
  </si>
  <si>
    <t>Coupe</t>
  </si>
  <si>
    <t>Volkswagen</t>
  </si>
  <si>
    <t>Mustang</t>
  </si>
  <si>
    <t>5 Series</t>
  </si>
  <si>
    <t>Activa</t>
  </si>
  <si>
    <t>Pajero</t>
  </si>
  <si>
    <t>350z</t>
  </si>
  <si>
    <t>Adventurer</t>
  </si>
  <si>
    <t>GMH</t>
  </si>
  <si>
    <t>Lancer</t>
  </si>
  <si>
    <t>Toureg</t>
  </si>
  <si>
    <t>Stellar</t>
  </si>
  <si>
    <t>Z4</t>
  </si>
  <si>
    <t>Raven</t>
  </si>
  <si>
    <t>Pulsar</t>
  </si>
  <si>
    <t>Passat</t>
  </si>
  <si>
    <t>R4</t>
  </si>
  <si>
    <t>Mercury</t>
  </si>
  <si>
    <t>Explorer</t>
  </si>
  <si>
    <t>Z3</t>
  </si>
  <si>
    <t>Traveller</t>
  </si>
  <si>
    <t>X3</t>
  </si>
  <si>
    <t>Lemans</t>
  </si>
  <si>
    <t>LeMans</t>
  </si>
  <si>
    <t>Micro</t>
  </si>
  <si>
    <t>Celica</t>
  </si>
  <si>
    <t>Formula 1</t>
  </si>
  <si>
    <t>Beetle</t>
  </si>
  <si>
    <t>Ecstasy</t>
  </si>
  <si>
    <t>Landcruiser</t>
  </si>
  <si>
    <t>Mountaineer</t>
  </si>
  <si>
    <t>Elantra</t>
  </si>
  <si>
    <t>Hyundai</t>
  </si>
  <si>
    <t>Tricolour</t>
  </si>
  <si>
    <t>Mini</t>
  </si>
  <si>
    <t>Payment</t>
  </si>
  <si>
    <t>Age Group</t>
  </si>
  <si>
    <t>Age</t>
  </si>
  <si>
    <t>Colour</t>
  </si>
  <si>
    <t>Type</t>
  </si>
  <si>
    <t>Model</t>
  </si>
  <si>
    <t>Make</t>
  </si>
  <si>
    <t>Salesperson</t>
  </si>
  <si>
    <t>Honest Ted's Used Car Sales</t>
  </si>
  <si>
    <t>Vlookup Examples</t>
  </si>
  <si>
    <t>Company</t>
  </si>
  <si>
    <t>Part No</t>
  </si>
  <si>
    <t>Item Price</t>
  </si>
  <si>
    <t>Cost for Part</t>
  </si>
  <si>
    <t>Freight</t>
  </si>
  <si>
    <t>Total Cost</t>
  </si>
  <si>
    <t>Prices</t>
  </si>
  <si>
    <t>Freight Charges</t>
  </si>
  <si>
    <t>SportsCity</t>
  </si>
  <si>
    <t>TY-9868</t>
  </si>
  <si>
    <t>PartNo</t>
  </si>
  <si>
    <t>Items</t>
  </si>
  <si>
    <t>Charge</t>
  </si>
  <si>
    <t>Athlete's Dream</t>
  </si>
  <si>
    <t>ST-2472</t>
  </si>
  <si>
    <t>BB-7865</t>
  </si>
  <si>
    <t>Sports Emporium</t>
  </si>
  <si>
    <t>GR-0876</t>
  </si>
  <si>
    <t>EM-3741</t>
  </si>
  <si>
    <t>SportsWorld</t>
  </si>
  <si>
    <t>WE-5493</t>
  </si>
  <si>
    <t>Tennis Joint</t>
  </si>
  <si>
    <t>JH-0678</t>
  </si>
  <si>
    <t>Athlete's World</t>
  </si>
  <si>
    <t>Sportsman's Den</t>
  </si>
  <si>
    <t>World of Sports</t>
  </si>
  <si>
    <t>Specialty Sports</t>
  </si>
  <si>
    <t>WH-0677</t>
  </si>
  <si>
    <t>MATCH</t>
  </si>
  <si>
    <t xml:space="preserve"> =MATCH(LookupValue,LookupRange,MatchType)</t>
  </si>
  <si>
    <t>Department</t>
  </si>
  <si>
    <t>QLD</t>
  </si>
  <si>
    <t>VIC</t>
  </si>
  <si>
    <t>ADM</t>
  </si>
  <si>
    <t>Harrison Jones</t>
  </si>
  <si>
    <t>Sally Smithers</t>
  </si>
  <si>
    <t>Samantha van Horst</t>
  </si>
  <si>
    <t>FIN</t>
  </si>
  <si>
    <t>Bob Fitzpatrick</t>
  </si>
  <si>
    <t>Suzanne Jenson</t>
  </si>
  <si>
    <t>Delia Inglehauser</t>
  </si>
  <si>
    <t>HR</t>
  </si>
  <si>
    <t>Emily Dixon</t>
  </si>
  <si>
    <t>Basil Fitzgibbon</t>
  </si>
  <si>
    <t>Cloe Campbell</t>
  </si>
  <si>
    <t>MRK</t>
  </si>
  <si>
    <t>James Strong</t>
  </si>
  <si>
    <t>Stephen Thompson</t>
  </si>
  <si>
    <t>Melanie Hemmant</t>
  </si>
  <si>
    <t>SAL</t>
  </si>
  <si>
    <t>John West</t>
  </si>
  <si>
    <t>Desley Jacobs</t>
  </si>
  <si>
    <t>Trevor Ettinghauser</t>
  </si>
  <si>
    <t>TRN</t>
  </si>
  <si>
    <t>Cathy Freeward</t>
  </si>
  <si>
    <t>John Kelly</t>
  </si>
  <si>
    <t>David Forsythe</t>
  </si>
  <si>
    <t>Location:</t>
  </si>
  <si>
    <t>Department:</t>
  </si>
  <si>
    <t>Contact:</t>
  </si>
  <si>
    <r>
      <t>INDEX</t>
    </r>
    <r>
      <rPr>
        <sz val="18"/>
        <rFont val="Times New Roman MT Extra Bold"/>
        <family val="1"/>
      </rPr>
      <t xml:space="preserve"> </t>
    </r>
    <r>
      <rPr>
        <i/>
        <sz val="18"/>
        <rFont val="Times New Roman MT Extra Bold"/>
        <family val="1"/>
      </rPr>
      <t>Function</t>
    </r>
  </si>
  <si>
    <t xml:space="preserve">  =INDEX(Range,Row,Col)</t>
  </si>
  <si>
    <t>Adelaide</t>
  </si>
  <si>
    <t>Brisbane</t>
  </si>
  <si>
    <t>Darwin</t>
  </si>
  <si>
    <t>Hobart</t>
  </si>
  <si>
    <t>Melbourne</t>
  </si>
  <si>
    <t>Perth</t>
  </si>
  <si>
    <t>Level 1, Ellie Street</t>
  </si>
  <si>
    <t>Administration</t>
  </si>
  <si>
    <t>Mary Gilmore</t>
  </si>
  <si>
    <t>Harold White</t>
  </si>
  <si>
    <t>David Wilson</t>
  </si>
  <si>
    <t>Penny Jones</t>
  </si>
  <si>
    <t>Level 20, 10 Eagle Street</t>
  </si>
  <si>
    <t>Finance</t>
  </si>
  <si>
    <t>David Russell</t>
  </si>
  <si>
    <t>Tom Roberts</t>
  </si>
  <si>
    <t>Zoe Ebinger</t>
  </si>
  <si>
    <t>Peter Wilson</t>
  </si>
  <si>
    <t>Suite 5, 21 Cyclone Place</t>
  </si>
  <si>
    <t>Human Resources</t>
  </si>
  <si>
    <t>Jane Halifax</t>
  </si>
  <si>
    <t>John Calvert</t>
  </si>
  <si>
    <t>Felicity Grenhalgh</t>
  </si>
  <si>
    <t>Donna White</t>
  </si>
  <si>
    <t>Suite 2, 100 Salamanca Plaza</t>
  </si>
  <si>
    <t>Marketing</t>
  </si>
  <si>
    <t>Tom Hopkins</t>
  </si>
  <si>
    <t>Melissa Everett</t>
  </si>
  <si>
    <t>Yasur Freeman</t>
  </si>
  <si>
    <t>Sheree Green</t>
  </si>
  <si>
    <t>Level 20, Rialto Towers, Collins Street</t>
  </si>
  <si>
    <t>Sales</t>
  </si>
  <si>
    <t>David Wenslow</t>
  </si>
  <si>
    <t>Sue Williams</t>
  </si>
  <si>
    <t>Angela Winston</t>
  </si>
  <si>
    <t>Barry Gibson</t>
  </si>
  <si>
    <t>Level 1, Swann Street</t>
  </si>
  <si>
    <t>Training</t>
  </si>
  <si>
    <t>Marisa Berenson</t>
  </si>
  <si>
    <t>Stephanie White</t>
  </si>
  <si>
    <t>Thomas Eddington</t>
  </si>
  <si>
    <t>Justin Timkins</t>
  </si>
  <si>
    <t>Level 20, 50 Pitt Street</t>
  </si>
  <si>
    <t xml:space="preserve"> DEPARTMENT</t>
  </si>
  <si>
    <t>LOCATION</t>
  </si>
  <si>
    <t>Department Name:</t>
  </si>
  <si>
    <t>Address:</t>
  </si>
  <si>
    <t>Department Head:</t>
  </si>
  <si>
    <t>Example 2:</t>
  </si>
  <si>
    <t>Peter</t>
  </si>
  <si>
    <t>Williams</t>
  </si>
  <si>
    <t>Advanced Functions</t>
  </si>
  <si>
    <t>Rounding Functions</t>
  </si>
  <si>
    <t>String Functions</t>
  </si>
  <si>
    <t>Lookup Functions</t>
  </si>
  <si>
    <t xml:space="preserve"> - VLOOKUP / HLOOKUP / MATCH / INDEX</t>
  </si>
  <si>
    <t>Logical Functions</t>
  </si>
  <si>
    <t xml:space="preserve"> =IF(Condition, True_value, False_value)</t>
  </si>
  <si>
    <t>Simple Performance Against a Goal</t>
  </si>
  <si>
    <t>Up to</t>
  </si>
  <si>
    <t>Over</t>
  </si>
  <si>
    <t>Bonus</t>
  </si>
  <si>
    <t>Target</t>
  </si>
  <si>
    <t>Revenue</t>
  </si>
  <si>
    <t>Expenses</t>
  </si>
  <si>
    <t>Profit</t>
  </si>
  <si>
    <t>Did we reach target?</t>
  </si>
  <si>
    <t>Bonus Payable</t>
  </si>
  <si>
    <t>Apr</t>
  </si>
  <si>
    <t>May</t>
  </si>
  <si>
    <t>Jun</t>
  </si>
  <si>
    <t>Jul</t>
  </si>
  <si>
    <t>Aug</t>
  </si>
  <si>
    <t>Sep</t>
  </si>
  <si>
    <t>Oct</t>
  </si>
  <si>
    <t>Nov</t>
  </si>
  <si>
    <t>Dec</t>
  </si>
  <si>
    <t>Nested IF Skill Builder</t>
  </si>
  <si>
    <t>Key Criteria</t>
  </si>
  <si>
    <t>Communication</t>
  </si>
  <si>
    <t>Word</t>
  </si>
  <si>
    <t>Excel</t>
  </si>
  <si>
    <t>Candidate Name</t>
  </si>
  <si>
    <t xml:space="preserve">Word Skills </t>
  </si>
  <si>
    <t>Excel Skills</t>
  </si>
  <si>
    <t>Presentation</t>
  </si>
  <si>
    <t>Jennifer</t>
  </si>
  <si>
    <t>Margarete</t>
  </si>
  <si>
    <t>Sunny</t>
  </si>
  <si>
    <t>Denise</t>
  </si>
  <si>
    <t>Explanation</t>
  </si>
  <si>
    <t>Knowledge</t>
  </si>
  <si>
    <t>Punctuality</t>
  </si>
  <si>
    <t>Contribution</t>
  </si>
  <si>
    <t>AND Function</t>
  </si>
  <si>
    <t xml:space="preserve"> =AND(Logical_Test1,Logical_Test2,[…])</t>
  </si>
  <si>
    <t>Select the Staff  from the Training department who have been with the company more than 2 years</t>
  </si>
  <si>
    <t>Duration</t>
  </si>
  <si>
    <t>Gender</t>
  </si>
  <si>
    <t>Beverly Jones</t>
  </si>
  <si>
    <t>F</t>
  </si>
  <si>
    <t>Cheryl Potter</t>
  </si>
  <si>
    <t>Steve Hamburg</t>
  </si>
  <si>
    <t>Sue Wittington</t>
  </si>
  <si>
    <t>Fred Johnson</t>
  </si>
  <si>
    <t>M</t>
  </si>
  <si>
    <t>David Dixon</t>
  </si>
  <si>
    <t>Donna Whitehall</t>
  </si>
  <si>
    <t>Selection</t>
  </si>
  <si>
    <t xml:space="preserve"> =IF(AND(logical test1, logical test2), TrueValue, FalseValue)</t>
  </si>
  <si>
    <t>Rep Name</t>
  </si>
  <si>
    <t>Sue Porter</t>
  </si>
  <si>
    <t>Joe Edwards</t>
  </si>
  <si>
    <t>Fred Williams</t>
  </si>
  <si>
    <t>Daphne Blake</t>
  </si>
  <si>
    <t xml:space="preserve">Last Month </t>
  </si>
  <si>
    <t>Budget</t>
  </si>
  <si>
    <t>payable if they made budget  last month</t>
  </si>
  <si>
    <t xml:space="preserve"> =VLOOKUP(Lookup_Value,Table_Array,ColIndexNo,Match_Type)</t>
  </si>
  <si>
    <t>Period</t>
  </si>
  <si>
    <t>Chart Data</t>
  </si>
  <si>
    <t>Data Table</t>
  </si>
  <si>
    <t>Cairns</t>
  </si>
  <si>
    <t>Gladstone</t>
  </si>
  <si>
    <t>Mackay</t>
  </si>
  <si>
    <t>Townsville</t>
  </si>
  <si>
    <t>Average</t>
  </si>
  <si>
    <t>Example 2:  Vlookup with charts</t>
  </si>
  <si>
    <t>Hlookup() Function</t>
  </si>
  <si>
    <t>Bundaberg</t>
  </si>
  <si>
    <t>Rockhampton</t>
  </si>
  <si>
    <r>
      <t xml:space="preserve"> =HLOOKUP(lookupValue,</t>
    </r>
    <r>
      <rPr>
        <sz val="12"/>
        <color rgb="FFFF0000"/>
        <rFont val="Arial Black"/>
        <family val="2"/>
      </rPr>
      <t>TableRange</t>
    </r>
    <r>
      <rPr>
        <sz val="12"/>
        <color theme="4" tint="-0.249977111117893"/>
        <rFont val="Arial Black"/>
        <family val="2"/>
      </rPr>
      <t>,</t>
    </r>
    <r>
      <rPr>
        <sz val="12"/>
        <color rgb="FF0070C0"/>
        <rFont val="Arial Black"/>
        <family val="2"/>
      </rPr>
      <t>ColNum</t>
    </r>
    <r>
      <rPr>
        <sz val="12"/>
        <color theme="4" tint="-0.249977111117893"/>
        <rFont val="Arial Black"/>
        <family val="2"/>
      </rPr>
      <t>,MatchType)</t>
    </r>
  </si>
  <si>
    <t>SumProduct 1</t>
  </si>
  <si>
    <t>Total Inventory</t>
  </si>
  <si>
    <t>Product</t>
  </si>
  <si>
    <t>Total Sales</t>
  </si>
  <si>
    <t>Cheques</t>
  </si>
  <si>
    <t>Credit</t>
  </si>
  <si>
    <t>No</t>
  </si>
  <si>
    <t xml:space="preserve"> =IFS(LogicalTest1, True_value1, LogicalTest2, True_value2...)</t>
  </si>
  <si>
    <r>
      <t>ROUND</t>
    </r>
    <r>
      <rPr>
        <sz val="18"/>
        <rFont val="Times New Roman MT Extra Bold"/>
        <family val="1"/>
      </rPr>
      <t xml:space="preserve"> </t>
    </r>
    <r>
      <rPr>
        <i/>
        <sz val="18"/>
        <rFont val="Times New Roman MT Extra Bold"/>
        <family val="1"/>
      </rPr>
      <t>Function</t>
    </r>
  </si>
  <si>
    <t>Exampe 1:</t>
  </si>
  <si>
    <t>Employee Investment Plan</t>
  </si>
  <si>
    <t>Salary</t>
  </si>
  <si>
    <t>Investment</t>
  </si>
  <si>
    <t>Rate</t>
  </si>
  <si>
    <t>Smith, S.</t>
  </si>
  <si>
    <t>Brown, N.</t>
  </si>
  <si>
    <t>Wallace, F.</t>
  </si>
  <si>
    <t>Adams, G.</t>
  </si>
  <si>
    <t>Stephenson, J.</t>
  </si>
  <si>
    <t>Norris, H.</t>
  </si>
  <si>
    <t>Nearest</t>
  </si>
  <si>
    <t>RoundUp</t>
  </si>
  <si>
    <t>RoundDown</t>
  </si>
  <si>
    <r>
      <t>Round</t>
    </r>
    <r>
      <rPr>
        <sz val="12"/>
        <rFont val="Arial"/>
        <family val="2"/>
      </rPr>
      <t xml:space="preserve"> </t>
    </r>
  </si>
  <si>
    <t xml:space="preserve"> Rate</t>
  </si>
  <si>
    <r>
      <t>STRING</t>
    </r>
    <r>
      <rPr>
        <sz val="18"/>
        <rFont val="Times New Roman MT Extra Bold"/>
        <family val="1"/>
      </rPr>
      <t xml:space="preserve"> </t>
    </r>
    <r>
      <rPr>
        <i/>
        <sz val="18"/>
        <rFont val="Times New Roman MT Extra Bold"/>
        <family val="1"/>
      </rPr>
      <t>Functions</t>
    </r>
  </si>
  <si>
    <t>Surname</t>
  </si>
  <si>
    <t>Type your name here &gt;&gt;&gt;</t>
  </si>
  <si>
    <t>Enter your date of birth here&gt;&gt;&gt;</t>
  </si>
  <si>
    <t>Syntax</t>
  </si>
  <si>
    <t xml:space="preserve"> =UPPER(Text)</t>
  </si>
  <si>
    <t>Upper Case &gt;&gt;&gt;</t>
  </si>
  <si>
    <t xml:space="preserve"> =LOWER(Text)</t>
  </si>
  <si>
    <t>Lower Case &gt;&gt;&gt;</t>
  </si>
  <si>
    <t xml:space="preserve"> =PROPER(text)</t>
  </si>
  <si>
    <t>Proper Case &gt;&gt;&gt;</t>
  </si>
  <si>
    <t xml:space="preserve"> =LEFT(Text,numchar)    =RIGHT(Text,numchar)</t>
  </si>
  <si>
    <t>First Initial &gt;&gt;&gt;</t>
  </si>
  <si>
    <t xml:space="preserve"> =SEARCH(FindText,WithinText,StartNum)</t>
  </si>
  <si>
    <t>Find number of the space&gt;&gt;</t>
  </si>
  <si>
    <t xml:space="preserve"> =MID(Text,StartNum,NumChars)</t>
  </si>
  <si>
    <t>Find the first letter of surname &gt;&gt;&gt;</t>
  </si>
  <si>
    <t xml:space="preserve"> =LEN(Text)</t>
  </si>
  <si>
    <t>Length of name &gt;&gt;&gt;</t>
  </si>
  <si>
    <t>Initials &gt;&gt;&gt;</t>
  </si>
  <si>
    <t>Find the Surname &gt;&gt;&gt;</t>
  </si>
  <si>
    <t xml:space="preserve"> =CellRef&amp; " text"</t>
  </si>
  <si>
    <t>Join First and Surname into one string&gt;&gt;&gt;</t>
  </si>
  <si>
    <t xml:space="preserve"> =TEXT(value,"format")</t>
  </si>
  <si>
    <t>Today is [20 August, 2000] &gt;&gt;&gt;</t>
  </si>
  <si>
    <t>My birthday is on [14 June] &gt;&gt;&gt;</t>
  </si>
  <si>
    <t xml:space="preserve"> - UPPER / LOWER / PROPER</t>
  </si>
  <si>
    <t xml:space="preserve"> - LEFT / RIGHT / SEARCH / MID</t>
  </si>
  <si>
    <t xml:space="preserve"> - LEN / TEXT</t>
  </si>
  <si>
    <t xml:space="preserve"> - TRIM / SUBSTITUTE</t>
  </si>
  <si>
    <t xml:space="preserve"> - IF / Nested IF / IFS</t>
  </si>
  <si>
    <t xml:space="preserve"> - AND / OR / NOT</t>
  </si>
  <si>
    <t xml:space="preserve"> - ROUND / ROUNDUP / ROUNDDOWN</t>
  </si>
  <si>
    <t>BCM005</t>
  </si>
  <si>
    <t>Review</t>
  </si>
  <si>
    <t>Key Account Table</t>
  </si>
  <si>
    <t>Australia</t>
  </si>
  <si>
    <t>Canada</t>
  </si>
  <si>
    <t>France</t>
  </si>
  <si>
    <t>Germany</t>
  </si>
  <si>
    <t>Alcoa</t>
  </si>
  <si>
    <t>Automatic Data Proc.</t>
  </si>
  <si>
    <t>Aramark</t>
  </si>
  <si>
    <t>Aetna</t>
  </si>
  <si>
    <t>Which functions can be used to return related information for a value?</t>
  </si>
  <si>
    <t>Allstate</t>
  </si>
  <si>
    <t>Berkshire Hathaway</t>
  </si>
  <si>
    <t>Chevron</t>
  </si>
  <si>
    <t>Air Products &amp; Chem.</t>
  </si>
  <si>
    <t>Countrywide Financial</t>
  </si>
  <si>
    <t>Best Buy</t>
  </si>
  <si>
    <t>Comcast</t>
  </si>
  <si>
    <t>Baxter International</t>
  </si>
  <si>
    <t>What is a limitation of using a VLOOKUP function?</t>
  </si>
  <si>
    <t>CSX</t>
  </si>
  <si>
    <t>Costco Wholesale</t>
  </si>
  <si>
    <t>Consolidated Edison</t>
  </si>
  <si>
    <t>Caterpillar</t>
  </si>
  <si>
    <t>Cummins</t>
  </si>
  <si>
    <t>Echostar Communications</t>
  </si>
  <si>
    <t>Dell</t>
  </si>
  <si>
    <t>Dana</t>
  </si>
  <si>
    <t>Which function can be used to return the numerical position of a value?</t>
  </si>
  <si>
    <t>CVS/Caremark</t>
  </si>
  <si>
    <t>Exxon Mobil</t>
  </si>
  <si>
    <t>DuPont</t>
  </si>
  <si>
    <t>Entergy</t>
  </si>
  <si>
    <t>Google</t>
  </si>
  <si>
    <t>FirstEnergy</t>
  </si>
  <si>
    <t>EMC</t>
  </si>
  <si>
    <t>Hess</t>
  </si>
  <si>
    <t>J.P. Morgan Chase &amp; Co.</t>
  </si>
  <si>
    <t>General Dynamics</t>
  </si>
  <si>
    <t>Fidelity National Financial</t>
  </si>
  <si>
    <t>Intl. Business Machines</t>
  </si>
  <si>
    <t>Kinder Morgan</t>
  </si>
  <si>
    <t>Hartford Financial Services</t>
  </si>
  <si>
    <t>Fortune Brands</t>
  </si>
  <si>
    <t>ITT</t>
  </si>
  <si>
    <t>Liberty Media</t>
  </si>
  <si>
    <t>Intel</t>
  </si>
  <si>
    <t>Genuine Parts</t>
  </si>
  <si>
    <t>Liberty Mutual Ins. Group</t>
  </si>
  <si>
    <t>Praxair</t>
  </si>
  <si>
    <t>Lucent Technologies</t>
  </si>
  <si>
    <t>Medco Health Solutions</t>
  </si>
  <si>
    <t>Procter &amp; Gamble</t>
  </si>
  <si>
    <t>Merrill Lynch</t>
  </si>
  <si>
    <t>Sonic Automotive</t>
  </si>
  <si>
    <t>Challenge 1:</t>
  </si>
  <si>
    <t>Challenge 2:</t>
  </si>
  <si>
    <t>Use a data validation list in cell C20 to select an Account Name.  Use a function to extract the required data</t>
  </si>
  <si>
    <t>Use the Country cell together with appropriate functions to list the key accounts for a selected country and then display the YTD revenue for the key account.</t>
  </si>
  <si>
    <t>YTD Revenue</t>
  </si>
  <si>
    <t>YTD Last Year</t>
  </si>
  <si>
    <t>Account</t>
  </si>
  <si>
    <t>Country</t>
  </si>
  <si>
    <t>ACCOUNT NAME</t>
  </si>
  <si>
    <t>YTD REVENUE</t>
  </si>
  <si>
    <t>Account Name</t>
  </si>
  <si>
    <t>YTD Projection</t>
  </si>
  <si>
    <t>Altria Group</t>
  </si>
  <si>
    <t>American Intl. Group</t>
  </si>
  <si>
    <t>American Standard</t>
  </si>
  <si>
    <t>Anadarko Petroleum</t>
  </si>
  <si>
    <t>Apache</t>
  </si>
  <si>
    <t>Applied Materials</t>
  </si>
  <si>
    <t>ArvinMeritor</t>
  </si>
  <si>
    <t>Assurant</t>
  </si>
  <si>
    <t>Avon Products</t>
  </si>
  <si>
    <t>BB&amp;T Corp.</t>
  </si>
  <si>
    <t>CenterPoint Energy</t>
  </si>
  <si>
    <t>Circuit City Stores</t>
  </si>
  <si>
    <t>Coca-Cola</t>
  </si>
  <si>
    <t>ConocoPhillips</t>
  </si>
  <si>
    <t>Danaher</t>
  </si>
  <si>
    <t>Delphi</t>
  </si>
  <si>
    <t>Dollar General</t>
  </si>
  <si>
    <t>Dow Chemical</t>
  </si>
  <si>
    <t>Freddie Mac</t>
  </si>
  <si>
    <t>General Mills</t>
  </si>
  <si>
    <t>General Motors</t>
  </si>
  <si>
    <t>Goldman Sachs Group</t>
  </si>
  <si>
    <t>Halliburton</t>
  </si>
  <si>
    <t>Harrah's Entertainment</t>
  </si>
  <si>
    <t>Hewlett-Packard</t>
  </si>
  <si>
    <t>Ingram Micro</t>
  </si>
  <si>
    <t>International Paper</t>
  </si>
  <si>
    <t>Kellogg</t>
  </si>
  <si>
    <t>Limited Brands</t>
  </si>
  <si>
    <t>Lowe's</t>
  </si>
  <si>
    <t>Marathon Oil</t>
  </si>
  <si>
    <t>Marriott International</t>
  </si>
  <si>
    <t>Massachusetts Mutual Life Insurance</t>
  </si>
  <si>
    <t>Medtronic</t>
  </si>
  <si>
    <t>Morgan Stanley</t>
  </si>
  <si>
    <t>Motorola</t>
  </si>
  <si>
    <t>Northrop Grumman</t>
  </si>
  <si>
    <t>OfficeMax</t>
  </si>
  <si>
    <t>Omnicom Group</t>
  </si>
  <si>
    <t>Pepco Holdings</t>
  </si>
  <si>
    <t>PepsiCo</t>
  </si>
  <si>
    <t>PNC Financial Services Group</t>
  </si>
  <si>
    <t>Principal Financial</t>
  </si>
  <si>
    <t>R.R. Donnelley &amp; Sons</t>
  </si>
  <si>
    <t>Rohm &amp; Haas</t>
  </si>
  <si>
    <t>Sanmina-SCI</t>
  </si>
  <si>
    <t>Schering-Plough</t>
  </si>
  <si>
    <t>Sempra Energy</t>
  </si>
  <si>
    <t>SLM</t>
  </si>
  <si>
    <t>Solectron</t>
  </si>
  <si>
    <t>Sprint Nextel</t>
  </si>
  <si>
    <t>State Farm Insurance Cos</t>
  </si>
  <si>
    <t>State St. Corp.</t>
  </si>
  <si>
    <t>Sunoco</t>
  </si>
  <si>
    <t>Sysco</t>
  </si>
  <si>
    <t>TIAA-CREF</t>
  </si>
  <si>
    <t>Toys "R" Us</t>
  </si>
  <si>
    <t>TXU</t>
  </si>
  <si>
    <t>United Auto Group</t>
  </si>
  <si>
    <t>United Parcel Service</t>
  </si>
  <si>
    <t>United Technologies</t>
  </si>
  <si>
    <t>UnitedHealth Group</t>
  </si>
  <si>
    <t>Verizon Communications</t>
  </si>
  <si>
    <t>Walgreen</t>
  </si>
  <si>
    <t>Wal-Mart Stores</t>
  </si>
  <si>
    <t>Walt Disney</t>
  </si>
  <si>
    <t>Washington Mutual</t>
  </si>
  <si>
    <t>Wellpoint</t>
  </si>
  <si>
    <t>Wells Fargo</t>
  </si>
  <si>
    <t>World Fuel Services</t>
  </si>
  <si>
    <t>Xcel Energy</t>
  </si>
  <si>
    <t>Yum Brands</t>
  </si>
  <si>
    <t>Compare the INDEX Function with the VLOOKUP function</t>
  </si>
  <si>
    <t>Which function is used to remove spaces in text?</t>
  </si>
  <si>
    <t>When using a comparison in a SUMPRODUCT function, what do you need to do?</t>
  </si>
  <si>
    <t>HLOOKUP and VLOOKUP</t>
  </si>
  <si>
    <t>It can only lookup values in the first column.</t>
  </si>
  <si>
    <t>The INDEX function returns a values based on the position (row and/or column).  The VLOOKUP returns a value from a specified column number based on a matching value in the first column.</t>
  </si>
  <si>
    <t>Which functions can be used to remove spaces in text?</t>
  </si>
  <si>
    <t>TRIM and SUBSTITUTE</t>
  </si>
  <si>
    <t>Place the comparison formula inside ( )</t>
  </si>
  <si>
    <t xml:space="preserve"> =VLOOKUP($C20,$B$24:$E$143,MATCH(D19,$B$23:$E$23,0),FALSE)</t>
  </si>
  <si>
    <t xml:space="preserve"> =INDEX($H$4:$K$15,G22,MATCH(Country,$H$3:$K$3,0))</t>
  </si>
  <si>
    <t xml:space="preserve"> =VLOOKUP(H22,$B$24:$C$143,2,FALSE)</t>
  </si>
  <si>
    <t xml:space="preserve"> =SUMPRODUCT((H22=$B$24:$B$143)*$C$24:$C$143)</t>
  </si>
  <si>
    <t>EXCEL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</si>
</sst>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quot;#,##0.00;[Red]\-&quot;$&quot;#,##0.00"/>
    <numFmt numFmtId="44" formatCode="_-&quot;$&quot;* #,##0.00_-;\-&quot;$&quot;* #,##0.00_-;_-&quot;$&quot;* &quot;-&quot;??_-;_-@_-"/>
    <numFmt numFmtId="43" formatCode="_-* #,##0.00_-;\-* #,##0.00_-;_-* &quot;-&quot;??_-;_-@_-"/>
    <numFmt numFmtId="164" formatCode="d/m/yy;@"/>
    <numFmt numFmtId="165" formatCode="_-* #,##0_-;\-* #,##0_-;_-* &quot;-&quot;??_-;_-@_-"/>
    <numFmt numFmtId="166" formatCode="_-&quot;$&quot;* #,##0_-;\-&quot;$&quot;* #,##0_-;_-&quot;$&quot;* &quot;-&quot;??_-;_-@_-"/>
    <numFmt numFmtId="167" formatCode="00"/>
    <numFmt numFmtId="168" formatCode="0.0&quot;  &quot;"/>
    <numFmt numFmtId="169" formatCode="00.0"/>
    <numFmt numFmtId="170" formatCode="_(&quot;$&quot;* #,##0.00_);_(&quot;$&quot;* \(#,##0.00\);_(&quot;$&quot;* &quot;-&quot;??_);_(@_)"/>
    <numFmt numFmtId="171" formatCode="0.000"/>
  </numFmts>
  <fonts count="109">
    <font>
      <sz val="11"/>
      <color theme="1"/>
      <name val="Calibri"/>
      <family val="2"/>
      <scheme val="minor"/>
    </font>
    <font>
      <b/>
      <sz val="11"/>
      <color theme="3"/>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0"/>
      <name val="Arial"/>
      <family val="2"/>
    </font>
    <font>
      <b/>
      <sz val="10"/>
      <color indexed="9"/>
      <name val="Arial"/>
      <family val="2"/>
    </font>
    <font>
      <sz val="10"/>
      <name val="Calibri"/>
      <family val="2"/>
      <scheme val="minor"/>
    </font>
    <font>
      <b/>
      <i/>
      <sz val="10"/>
      <color indexed="62"/>
      <name val="Arial"/>
      <family val="2"/>
    </font>
    <font>
      <sz val="20"/>
      <color theme="0"/>
      <name val="Segoe UI"/>
      <family val="2"/>
    </font>
    <font>
      <sz val="18"/>
      <color theme="0"/>
      <name val="Segoe UI Light"/>
      <family val="2"/>
    </font>
    <font>
      <sz val="11"/>
      <color theme="0"/>
      <name val="Segoe UI"/>
      <family val="2"/>
    </font>
    <font>
      <sz val="60"/>
      <color theme="0"/>
      <name val="Segoe UI"/>
      <family val="2"/>
    </font>
    <font>
      <sz val="22"/>
      <color rgb="FF00B0F0"/>
      <name val="Segoe UI Light"/>
      <family val="2"/>
    </font>
    <font>
      <sz val="11"/>
      <color theme="0"/>
      <name val="Calibri"/>
      <family val="2"/>
      <scheme val="minor"/>
    </font>
    <font>
      <b/>
      <sz val="22"/>
      <color theme="0"/>
      <name val="Segoe UI Light"/>
      <family val="2"/>
    </font>
    <font>
      <b/>
      <sz val="14"/>
      <color theme="1"/>
      <name val="Calibri"/>
      <family val="2"/>
      <scheme val="minor"/>
    </font>
    <font>
      <sz val="14"/>
      <color theme="1"/>
      <name val="Calibri"/>
      <family val="2"/>
      <scheme val="minor"/>
    </font>
    <font>
      <b/>
      <sz val="48"/>
      <color theme="5"/>
      <name val="Calibri"/>
      <family val="2"/>
      <scheme val="minor"/>
    </font>
    <font>
      <b/>
      <sz val="10"/>
      <color theme="0"/>
      <name val="Segoe UI"/>
      <family val="2"/>
    </font>
    <font>
      <b/>
      <sz val="14"/>
      <name val="Arial"/>
      <family val="2"/>
    </font>
    <font>
      <b/>
      <sz val="14"/>
      <color indexed="57"/>
      <name val="Arial"/>
      <family val="2"/>
    </font>
    <font>
      <sz val="9"/>
      <color theme="1"/>
      <name val="Calibri"/>
      <family val="2"/>
      <scheme val="minor"/>
    </font>
    <font>
      <sz val="9"/>
      <color theme="6"/>
      <name val="Wingdings"/>
      <charset val="2"/>
    </font>
    <font>
      <sz val="9"/>
      <color theme="5"/>
      <name val="Wingdings"/>
      <charset val="2"/>
    </font>
    <font>
      <b/>
      <sz val="11"/>
      <color theme="0"/>
      <name val="Arial"/>
      <family val="2"/>
    </font>
    <font>
      <b/>
      <sz val="28"/>
      <name val="Arial"/>
      <family val="2"/>
    </font>
    <font>
      <b/>
      <sz val="26"/>
      <color theme="5" tint="-0.249977111117893"/>
      <name val="Calibri"/>
      <family val="2"/>
      <scheme val="minor"/>
    </font>
    <font>
      <b/>
      <sz val="12"/>
      <color indexed="9"/>
      <name val="Calibri"/>
      <family val="2"/>
      <scheme val="minor"/>
    </font>
    <font>
      <b/>
      <i/>
      <sz val="10"/>
      <color theme="0"/>
      <name val="Arial"/>
      <family val="2"/>
    </font>
    <font>
      <b/>
      <sz val="10"/>
      <name val="Arial"/>
      <family val="2"/>
    </font>
    <font>
      <sz val="18"/>
      <name val="Times New Roman MT Extra Bold"/>
      <family val="1"/>
    </font>
    <font>
      <i/>
      <sz val="18"/>
      <name val="Times New Roman MT Extra Bold"/>
      <family val="1"/>
    </font>
    <font>
      <b/>
      <i/>
      <sz val="10"/>
      <name val="Arial"/>
      <family val="2"/>
    </font>
    <font>
      <b/>
      <sz val="8"/>
      <name val="Arial"/>
      <family val="2"/>
    </font>
    <font>
      <b/>
      <i/>
      <sz val="10"/>
      <color indexed="17"/>
      <name val="Arial"/>
      <family val="2"/>
    </font>
    <font>
      <b/>
      <i/>
      <sz val="10"/>
      <color indexed="20"/>
      <name val="Arial"/>
      <family val="2"/>
    </font>
    <font>
      <b/>
      <sz val="16"/>
      <color theme="1"/>
      <name val="Calibri"/>
      <family val="2"/>
      <scheme val="minor"/>
    </font>
    <font>
      <sz val="11"/>
      <color theme="1"/>
      <name val="Segoe UI"/>
      <family val="2"/>
    </font>
    <font>
      <b/>
      <sz val="11"/>
      <color theme="0"/>
      <name val="Calibri"/>
      <family val="2"/>
      <scheme val="minor"/>
    </font>
    <font>
      <sz val="48"/>
      <color theme="6"/>
      <name val="Segoe UI"/>
      <family val="2"/>
    </font>
    <font>
      <b/>
      <sz val="11"/>
      <color theme="4" tint="-0.24994659260841701"/>
      <name val="Segoe UI"/>
      <family val="2"/>
    </font>
    <font>
      <b/>
      <sz val="10"/>
      <color theme="1"/>
      <name val="Arial"/>
      <family val="2"/>
    </font>
    <font>
      <sz val="10"/>
      <color theme="3"/>
      <name val="Calibri"/>
      <family val="2"/>
      <scheme val="minor"/>
    </font>
    <font>
      <b/>
      <sz val="10"/>
      <color theme="0"/>
      <name val="Arial"/>
      <family val="2"/>
    </font>
    <font>
      <sz val="36"/>
      <color theme="1"/>
      <name val="Calibri"/>
      <family val="2"/>
      <scheme val="minor"/>
    </font>
    <font>
      <b/>
      <sz val="14"/>
      <color theme="3"/>
      <name val="Calibri"/>
      <family val="2"/>
      <scheme val="minor"/>
    </font>
    <font>
      <b/>
      <sz val="12"/>
      <color theme="0"/>
      <name val="Calibri"/>
      <family val="2"/>
      <scheme val="minor"/>
    </font>
    <font>
      <b/>
      <sz val="11"/>
      <name val="Calibri"/>
      <family val="2"/>
      <scheme val="minor"/>
    </font>
    <font>
      <b/>
      <sz val="12"/>
      <name val="Segoe UI"/>
      <family val="2"/>
    </font>
    <font>
      <b/>
      <i/>
      <sz val="10"/>
      <color rgb="FFC00000"/>
      <name val="Arial"/>
      <family val="2"/>
    </font>
    <font>
      <sz val="12"/>
      <color theme="1"/>
      <name val="Calibri"/>
      <family val="2"/>
      <scheme val="minor"/>
    </font>
    <font>
      <sz val="11"/>
      <color theme="4" tint="-0.249977111117893"/>
      <name val="Segoe UI"/>
      <family val="2"/>
    </font>
    <font>
      <sz val="12"/>
      <color theme="1"/>
      <name val="Calibri"/>
      <family val="2"/>
    </font>
    <font>
      <sz val="10"/>
      <color rgb="FF0000FF"/>
      <name val="Calibri"/>
      <family val="2"/>
    </font>
    <font>
      <b/>
      <sz val="12"/>
      <color theme="0"/>
      <name val="Calibri"/>
      <family val="2"/>
    </font>
    <font>
      <sz val="12"/>
      <color theme="0"/>
      <name val="Calibri"/>
      <family val="2"/>
    </font>
    <font>
      <b/>
      <sz val="12"/>
      <color theme="9" tint="-0.249977111117893"/>
      <name val="Arial"/>
      <family val="2"/>
    </font>
    <font>
      <sz val="12"/>
      <color theme="3" tint="-0.499984740745262"/>
      <name val="Calibri"/>
      <family val="2"/>
    </font>
    <font>
      <b/>
      <sz val="12"/>
      <color theme="4" tint="-0.249977111117893"/>
      <name val="Arial"/>
      <family val="2"/>
    </font>
    <font>
      <b/>
      <sz val="20"/>
      <color theme="1"/>
      <name val="Calibri"/>
      <family val="2"/>
      <scheme val="minor"/>
    </font>
    <font>
      <b/>
      <sz val="12"/>
      <color theme="1"/>
      <name val="Calibri"/>
      <family val="2"/>
    </font>
    <font>
      <b/>
      <sz val="14"/>
      <color theme="1"/>
      <name val="Arial"/>
      <family val="2"/>
    </font>
    <font>
      <sz val="10"/>
      <color theme="3" tint="-0.499984740745262"/>
      <name val="Segoe UI"/>
      <family val="2"/>
    </font>
    <font>
      <b/>
      <sz val="10"/>
      <color theme="3" tint="-0.499984740745262"/>
      <name val="Segoe UI"/>
      <family val="2"/>
    </font>
    <font>
      <sz val="36"/>
      <color theme="2" tint="-0.499984740745262"/>
      <name val="Arial"/>
      <family val="2"/>
    </font>
    <font>
      <sz val="9"/>
      <color rgb="FF0000FF"/>
      <name val="Calibri"/>
      <family val="2"/>
    </font>
    <font>
      <sz val="12"/>
      <color theme="1"/>
      <name val="Arial Black"/>
      <family val="2"/>
    </font>
    <font>
      <b/>
      <sz val="12"/>
      <name val="Arial"/>
      <family val="2"/>
    </font>
    <font>
      <b/>
      <sz val="12"/>
      <color theme="1"/>
      <name val="Arial"/>
      <family val="2"/>
    </font>
    <font>
      <sz val="12"/>
      <color rgb="FFFF0000"/>
      <name val="Calibri"/>
      <family val="2"/>
    </font>
    <font>
      <sz val="12"/>
      <color theme="4" tint="-0.249977111117893"/>
      <name val="Arial Black"/>
      <family val="2"/>
    </font>
    <font>
      <sz val="9"/>
      <color theme="1"/>
      <name val="Calibri"/>
      <family val="2"/>
    </font>
    <font>
      <sz val="36"/>
      <color theme="1"/>
      <name val="Arial"/>
      <family val="2"/>
    </font>
    <font>
      <sz val="12"/>
      <color rgb="FFFF0000"/>
      <name val="Arial Black"/>
      <family val="2"/>
    </font>
    <font>
      <sz val="12"/>
      <color rgb="FF0070C0"/>
      <name val="Arial Black"/>
      <family val="2"/>
    </font>
    <font>
      <b/>
      <sz val="11"/>
      <name val="Arial"/>
      <family val="2"/>
    </font>
    <font>
      <sz val="11"/>
      <color theme="7"/>
      <name val="Wingdings"/>
      <charset val="2"/>
    </font>
    <font>
      <sz val="11"/>
      <color indexed="8"/>
      <name val="Calibri"/>
      <family val="2"/>
    </font>
    <font>
      <b/>
      <sz val="10"/>
      <color indexed="10"/>
      <name val="Arial"/>
      <family val="2"/>
    </font>
    <font>
      <b/>
      <sz val="12"/>
      <color indexed="62"/>
      <name val="Arial"/>
      <family val="2"/>
    </font>
    <font>
      <i/>
      <sz val="10"/>
      <color indexed="62"/>
      <name val="Arial"/>
      <family val="2"/>
    </font>
    <font>
      <b/>
      <sz val="12"/>
      <color indexed="20"/>
      <name val="Arial"/>
      <family val="2"/>
    </font>
    <font>
      <b/>
      <sz val="12"/>
      <color indexed="48"/>
      <name val="Arial"/>
      <family val="2"/>
    </font>
    <font>
      <sz val="11"/>
      <name val="Arial"/>
      <family val="2"/>
    </font>
    <font>
      <b/>
      <sz val="12"/>
      <color indexed="57"/>
      <name val="Arial"/>
      <family val="2"/>
    </font>
    <font>
      <sz val="12"/>
      <name val="Arial"/>
      <family val="2"/>
    </font>
    <font>
      <u/>
      <sz val="10"/>
      <color indexed="12"/>
      <name val="Arial"/>
      <family val="2"/>
    </font>
    <font>
      <b/>
      <i/>
      <sz val="10"/>
      <color indexed="10"/>
      <name val="Arial"/>
      <family val="2"/>
    </font>
    <font>
      <b/>
      <sz val="10"/>
      <color indexed="60"/>
      <name val="Arial"/>
      <family val="2"/>
    </font>
    <font>
      <b/>
      <sz val="14"/>
      <color indexed="9"/>
      <name val="Arial"/>
      <family val="2"/>
    </font>
    <font>
      <b/>
      <sz val="10"/>
      <color indexed="62"/>
      <name val="Arial"/>
      <family val="2"/>
    </font>
    <font>
      <b/>
      <sz val="8"/>
      <color indexed="81"/>
      <name val="Tahoma"/>
      <family val="2"/>
    </font>
    <font>
      <sz val="8"/>
      <color indexed="81"/>
      <name val="Tahoma"/>
      <family val="2"/>
    </font>
    <font>
      <i/>
      <sz val="11"/>
      <name val="Calibri"/>
      <family val="2"/>
      <scheme val="minor"/>
    </font>
    <font>
      <b/>
      <i/>
      <sz val="11"/>
      <name val="Calibri"/>
      <family val="2"/>
      <scheme val="minor"/>
    </font>
    <font>
      <i/>
      <sz val="20"/>
      <color theme="0"/>
      <name val="Segoe UI Light"/>
      <family val="2"/>
    </font>
    <font>
      <b/>
      <sz val="22"/>
      <color theme="0"/>
      <name val="Segoe UI"/>
      <family val="2"/>
    </font>
    <font>
      <sz val="48"/>
      <color theme="0"/>
      <name val="Calibri"/>
      <family val="2"/>
      <scheme val="minor"/>
    </font>
    <font>
      <sz val="10"/>
      <color theme="1"/>
      <name val="Calibri"/>
      <family val="2"/>
      <scheme val="minor"/>
    </font>
    <font>
      <b/>
      <sz val="10"/>
      <color theme="1"/>
      <name val="Segoe UI"/>
      <family val="2"/>
    </font>
    <font>
      <b/>
      <i/>
      <sz val="11"/>
      <color rgb="FF0070C0"/>
      <name val="Calibri"/>
      <family val="2"/>
      <scheme val="minor"/>
    </font>
    <font>
      <b/>
      <i/>
      <sz val="10"/>
      <color theme="1"/>
      <name val="Calibri"/>
      <family val="2"/>
      <scheme val="minor"/>
    </font>
    <font>
      <sz val="11"/>
      <color theme="3"/>
      <name val="Calibri"/>
      <family val="2"/>
      <scheme val="minor"/>
    </font>
    <font>
      <b/>
      <sz val="14"/>
      <color rgb="FF0070C0"/>
      <name val="Calibri"/>
      <family val="2"/>
      <scheme val="minor"/>
    </font>
    <font>
      <i/>
      <sz val="10"/>
      <color theme="3"/>
      <name val="Calibri"/>
      <family val="2"/>
      <scheme val="minor"/>
    </font>
    <font>
      <b/>
      <sz val="12"/>
      <color rgb="FF7030A0"/>
      <name val="Calibri"/>
      <family val="2"/>
      <scheme val="minor"/>
    </font>
    <font>
      <b/>
      <sz val="12"/>
      <color indexed="36"/>
      <name val="Calibri"/>
      <family val="2"/>
      <scheme val="minor"/>
    </font>
    <font>
      <sz val="48"/>
      <color theme="0"/>
      <name val="Segoe UI"/>
      <family val="2"/>
    </font>
  </fonts>
  <fills count="41">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indexed="60"/>
        <bgColor indexed="64"/>
      </patternFill>
    </fill>
    <fill>
      <patternFill patternType="solid">
        <fgColor rgb="FF003300"/>
        <bgColor indexed="64"/>
      </patternFill>
    </fill>
    <fill>
      <patternFill patternType="solid">
        <fgColor theme="1" tint="0.149998474074526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1"/>
        <bgColor indexed="64"/>
      </patternFill>
    </fill>
    <fill>
      <patternFill patternType="solid">
        <fgColor theme="5" tint="-0.249977111117893"/>
        <bgColor indexed="64"/>
      </patternFill>
    </fill>
    <fill>
      <patternFill patternType="solid">
        <fgColor indexed="8"/>
        <bgColor indexed="64"/>
      </patternFill>
    </fill>
    <fill>
      <patternFill patternType="solid">
        <fgColor rgb="FF002060"/>
        <bgColor indexed="64"/>
      </patternFill>
    </fill>
    <fill>
      <patternFill patternType="solid">
        <fgColor theme="4" tint="0.79998168889431442"/>
        <bgColor indexed="64"/>
      </patternFill>
    </fill>
    <fill>
      <patternFill patternType="solid">
        <fgColor indexed="44"/>
        <bgColor indexed="64"/>
      </patternFill>
    </fill>
    <fill>
      <patternFill patternType="solid">
        <fgColor indexed="18"/>
        <bgColor indexed="64"/>
      </patternFill>
    </fill>
    <fill>
      <patternFill patternType="solid">
        <fgColor indexed="41"/>
        <bgColor indexed="64"/>
      </patternFill>
    </fill>
    <fill>
      <patternFill patternType="solid">
        <fgColor rgb="FFFFFF00"/>
        <bgColor indexed="64"/>
      </patternFill>
    </fill>
    <fill>
      <patternFill patternType="solid">
        <fgColor indexed="42"/>
        <bgColor indexed="64"/>
      </patternFill>
    </fill>
    <fill>
      <patternFill patternType="solid">
        <fgColor indexed="53"/>
        <bgColor indexed="64"/>
      </patternFill>
    </fill>
    <fill>
      <patternFill patternType="solid">
        <fgColor indexed="47"/>
        <bgColor indexed="64"/>
      </patternFill>
    </fill>
    <fill>
      <patternFill patternType="solid">
        <fgColor indexed="22"/>
        <bgColor indexed="64"/>
      </patternFill>
    </fill>
    <fill>
      <patternFill patternType="solid">
        <fgColor theme="4"/>
      </patternFill>
    </fill>
    <fill>
      <patternFill patternType="solid">
        <fgColor theme="3" tint="0.79998168889431442"/>
        <bgColor indexed="64"/>
      </patternFill>
    </fill>
    <fill>
      <patternFill patternType="solid">
        <fgColor rgb="FF223289"/>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theme="9"/>
        <bgColor indexed="64"/>
      </patternFill>
    </fill>
    <fill>
      <patternFill patternType="solid">
        <fgColor theme="2" tint="-0.749992370372631"/>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indexed="43"/>
        <bgColor indexed="64"/>
      </patternFill>
    </fill>
    <fill>
      <patternFill patternType="solid">
        <fgColor indexed="57"/>
        <bgColor indexed="64"/>
      </patternFill>
    </fill>
    <fill>
      <patternFill patternType="solid">
        <fgColor indexed="48"/>
        <bgColor indexed="64"/>
      </patternFill>
    </fill>
    <fill>
      <patternFill patternType="solid">
        <fgColor indexed="20"/>
        <bgColor indexed="64"/>
      </patternFill>
    </fill>
    <fill>
      <patternFill patternType="solid">
        <fgColor indexed="62"/>
        <bgColor indexed="64"/>
      </patternFill>
    </fill>
    <fill>
      <patternFill patternType="solid">
        <fgColor rgb="FF008000"/>
        <bgColor indexed="64"/>
      </patternFill>
    </fill>
    <fill>
      <patternFill patternType="solid">
        <fgColor theme="6" tint="0.79998168889431442"/>
        <bgColor indexed="64"/>
      </patternFill>
    </fill>
    <fill>
      <patternFill patternType="solid">
        <fgColor theme="7" tint="0.79998168889431442"/>
        <bgColor indexed="64"/>
      </patternFill>
    </fill>
  </fills>
  <borders count="26">
    <border>
      <left/>
      <right/>
      <top/>
      <bottom/>
      <diagonal/>
    </border>
    <border>
      <left/>
      <right style="thin">
        <color indexed="64"/>
      </right>
      <top/>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6" tint="-0.499984740745262"/>
      </left>
      <right style="thin">
        <color theme="6" tint="-0.499984740745262"/>
      </right>
      <top/>
      <bottom/>
      <diagonal/>
    </border>
    <border>
      <left style="thin">
        <color indexed="64"/>
      </left>
      <right/>
      <top style="thin">
        <color indexed="64"/>
      </top>
      <bottom style="medium">
        <color indexed="64"/>
      </bottom>
      <diagonal/>
    </border>
    <border>
      <left style="thin">
        <color theme="6" tint="-0.499984740745262"/>
      </left>
      <right style="thin">
        <color theme="6" tint="-0.499984740745262"/>
      </right>
      <top style="thin">
        <color indexed="64"/>
      </top>
      <bottom style="medium">
        <color indexed="64"/>
      </bottom>
      <diagonal/>
    </border>
    <border>
      <left style="thin">
        <color theme="6" tint="-0.499984740745262"/>
      </left>
      <right style="thin">
        <color indexed="64"/>
      </right>
      <top style="thin">
        <color indexed="64"/>
      </top>
      <bottom style="medium">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s>
  <cellStyleXfs count="13">
    <xf numFmtId="0" fontId="0" fillId="0" borderId="0"/>
    <xf numFmtId="44" fontId="2" fillId="0" borderId="0" applyFont="0" applyFill="0" applyBorder="0" applyAlignment="0" applyProtection="0"/>
    <xf numFmtId="43" fontId="2" fillId="0" borderId="0" applyFont="0" applyFill="0" applyBorder="0" applyAlignment="0" applyProtection="0"/>
    <xf numFmtId="0" fontId="14" fillId="22" borderId="0" applyNumberFormat="0" applyBorder="0" applyAlignment="0" applyProtection="0"/>
    <xf numFmtId="0" fontId="2" fillId="0" borderId="0"/>
    <xf numFmtId="44" fontId="5" fillId="0" borderId="0" applyFont="0" applyFill="0" applyBorder="0" applyAlignment="0" applyProtection="0"/>
    <xf numFmtId="43" fontId="43" fillId="0" borderId="0" applyFont="0" applyFill="0" applyBorder="0" applyAlignment="0" applyProtection="0"/>
    <xf numFmtId="0" fontId="43" fillId="0" borderId="0"/>
    <xf numFmtId="43" fontId="78" fillId="0" borderId="0" applyFont="0" applyFill="0" applyBorder="0" applyAlignment="0" applyProtection="0"/>
    <xf numFmtId="0" fontId="5" fillId="0" borderId="0"/>
    <xf numFmtId="9" fontId="5" fillId="0" borderId="0" applyFont="0" applyFill="0" applyBorder="0" applyAlignment="0" applyProtection="0"/>
    <xf numFmtId="0" fontId="87" fillId="0" borderId="0" applyNumberFormat="0" applyFill="0" applyBorder="0" applyAlignment="0" applyProtection="0">
      <alignment vertical="top"/>
      <protection locked="0"/>
    </xf>
    <xf numFmtId="44" fontId="43" fillId="0" borderId="0" applyFont="0" applyFill="0" applyBorder="0" applyAlignment="0" applyProtection="0"/>
  </cellStyleXfs>
  <cellXfs count="304">
    <xf numFmtId="0" fontId="0" fillId="0" borderId="0" xfId="0"/>
    <xf numFmtId="0" fontId="26" fillId="0" borderId="3" xfId="4" applyFont="1" applyBorder="1" applyAlignment="1">
      <alignment horizontal="centerContinuous"/>
    </xf>
    <xf numFmtId="0" fontId="20" fillId="0" borderId="3" xfId="4" applyFont="1" applyBorder="1" applyAlignment="1">
      <alignment horizontal="centerContinuous"/>
    </xf>
    <xf numFmtId="0" fontId="2" fillId="0" borderId="0" xfId="4"/>
    <xf numFmtId="0" fontId="26" fillId="0" borderId="3" xfId="4" applyFont="1" applyBorder="1" applyAlignment="1">
      <alignment horizontal="left"/>
    </xf>
    <xf numFmtId="0" fontId="0" fillId="0" borderId="0" xfId="0"/>
    <xf numFmtId="0" fontId="0" fillId="0" borderId="0" xfId="0"/>
    <xf numFmtId="0" fontId="5" fillId="0" borderId="0" xfId="0" applyFont="1"/>
    <xf numFmtId="0" fontId="0" fillId="0" borderId="0" xfId="0"/>
    <xf numFmtId="0" fontId="0" fillId="5" borderId="0" xfId="0" applyFill="1"/>
    <xf numFmtId="0" fontId="9" fillId="5" borderId="0" xfId="0" applyFont="1" applyFill="1" applyAlignment="1">
      <alignment horizontal="center"/>
    </xf>
    <xf numFmtId="0" fontId="0" fillId="3" borderId="0" xfId="0" applyFill="1"/>
    <xf numFmtId="0" fontId="0" fillId="6" borderId="0" xfId="0" applyFill="1"/>
    <xf numFmtId="0" fontId="10" fillId="5" borderId="0" xfId="0" applyFont="1" applyFill="1" applyAlignment="1">
      <alignment horizontal="center"/>
    </xf>
    <xf numFmtId="0" fontId="11" fillId="5" borderId="0" xfId="0" applyFont="1" applyFill="1"/>
    <xf numFmtId="0" fontId="13" fillId="5" borderId="0" xfId="0" applyFont="1" applyFill="1" applyAlignment="1">
      <alignment horizontal="right" vertical="top" indent="1"/>
    </xf>
    <xf numFmtId="0" fontId="16" fillId="0" borderId="0" xfId="0" applyFont="1"/>
    <xf numFmtId="0" fontId="17" fillId="0" borderId="0" xfId="0" applyFont="1"/>
    <xf numFmtId="0" fontId="17" fillId="0" borderId="0" xfId="0" applyNumberFormat="1" applyFont="1"/>
    <xf numFmtId="0" fontId="18" fillId="0" borderId="0" xfId="0" applyFont="1" applyAlignment="1">
      <alignment horizontal="left"/>
    </xf>
    <xf numFmtId="0" fontId="3" fillId="0" borderId="0" xfId="0" applyFont="1"/>
    <xf numFmtId="0" fontId="0" fillId="0" borderId="0" xfId="0" applyAlignment="1">
      <alignment horizontal="center"/>
    </xf>
    <xf numFmtId="0" fontId="27" fillId="0" borderId="0" xfId="0" applyFont="1"/>
    <xf numFmtId="0" fontId="28" fillId="10" borderId="2" xfId="0" applyFont="1" applyFill="1" applyBorder="1"/>
    <xf numFmtId="0" fontId="28" fillId="10" borderId="2" xfId="0" applyFont="1" applyFill="1" applyBorder="1" applyAlignment="1">
      <alignment horizontal="center"/>
    </xf>
    <xf numFmtId="0" fontId="28" fillId="10" borderId="2" xfId="0" applyFont="1" applyFill="1" applyBorder="1" applyAlignment="1">
      <alignment horizontal="right"/>
    </xf>
    <xf numFmtId="0" fontId="6" fillId="11" borderId="0" xfId="0" applyFont="1" applyFill="1" applyAlignment="1">
      <alignment horizontal="centerContinuous"/>
    </xf>
    <xf numFmtId="0" fontId="7" fillId="0" borderId="0" xfId="0" applyFont="1"/>
    <xf numFmtId="0" fontId="7" fillId="0" borderId="0" xfId="0" applyFont="1" applyAlignment="1">
      <alignment horizontal="center"/>
    </xf>
    <xf numFmtId="0" fontId="7" fillId="0" borderId="0" xfId="0" applyFont="1" applyAlignment="1">
      <alignment horizontal="right"/>
    </xf>
    <xf numFmtId="44" fontId="7" fillId="0" borderId="0" xfId="1" applyFont="1" applyAlignment="1">
      <alignment horizontal="right"/>
    </xf>
    <xf numFmtId="44" fontId="0" fillId="3" borderId="0" xfId="1" applyFont="1" applyFill="1"/>
    <xf numFmtId="0" fontId="6" fillId="4" borderId="3" xfId="0" applyFont="1" applyFill="1" applyBorder="1" applyAlignment="1">
      <alignment horizontal="center"/>
    </xf>
    <xf numFmtId="0" fontId="29" fillId="12" borderId="0" xfId="0" applyFont="1" applyFill="1" applyBorder="1"/>
    <xf numFmtId="0" fontId="29" fillId="12" borderId="0" xfId="0" applyFont="1" applyFill="1"/>
    <xf numFmtId="0" fontId="0" fillId="2" borderId="0" xfId="0" applyFill="1"/>
    <xf numFmtId="0" fontId="0" fillId="8" borderId="0" xfId="0" applyFill="1"/>
    <xf numFmtId="0" fontId="0" fillId="13" borderId="0" xfId="0" applyFill="1" applyBorder="1" applyAlignment="1">
      <alignment horizontal="center"/>
    </xf>
    <xf numFmtId="0" fontId="0" fillId="14" borderId="0" xfId="0" applyFill="1" applyAlignment="1">
      <alignment horizontal="center"/>
    </xf>
    <xf numFmtId="0" fontId="0" fillId="2" borderId="0" xfId="0" applyFill="1" applyBorder="1"/>
    <xf numFmtId="0" fontId="0" fillId="8" borderId="0" xfId="0" applyFill="1" applyBorder="1"/>
    <xf numFmtId="0" fontId="30" fillId="0" borderId="0" xfId="0" applyFont="1"/>
    <xf numFmtId="0" fontId="6" fillId="15" borderId="0" xfId="0" applyFont="1" applyFill="1"/>
    <xf numFmtId="0" fontId="0" fillId="14" borderId="0" xfId="0" applyFill="1"/>
    <xf numFmtId="0" fontId="0" fillId="16" borderId="0" xfId="0" applyFill="1"/>
    <xf numFmtId="0" fontId="0" fillId="0" borderId="0" xfId="0" applyFill="1"/>
    <xf numFmtId="0" fontId="30" fillId="0" borderId="0" xfId="0" applyFont="1" applyFill="1"/>
    <xf numFmtId="0" fontId="0" fillId="0" borderId="0" xfId="0" applyAlignment="1">
      <alignment horizontal="left"/>
    </xf>
    <xf numFmtId="0" fontId="30" fillId="0" borderId="0" xfId="0" applyFont="1" applyFill="1" applyAlignment="1">
      <alignment horizontal="left"/>
    </xf>
    <xf numFmtId="165" fontId="0" fillId="0" borderId="0" xfId="2" applyNumberFormat="1" applyFont="1"/>
    <xf numFmtId="0" fontId="0" fillId="17" borderId="0" xfId="0" applyFill="1"/>
    <xf numFmtId="0" fontId="0" fillId="0" borderId="0" xfId="0"/>
    <xf numFmtId="0" fontId="0" fillId="0" borderId="0" xfId="0" applyFill="1"/>
    <xf numFmtId="0" fontId="30" fillId="0" borderId="0" xfId="0" applyFont="1" applyFill="1"/>
    <xf numFmtId="0" fontId="30" fillId="18" borderId="0" xfId="0" applyFont="1" applyFill="1"/>
    <xf numFmtId="0" fontId="0" fillId="18" borderId="0" xfId="0" applyFill="1"/>
    <xf numFmtId="0" fontId="33" fillId="19" borderId="0" xfId="0" applyFont="1" applyFill="1"/>
    <xf numFmtId="0" fontId="0" fillId="20" borderId="0" xfId="0" applyFill="1"/>
    <xf numFmtId="0" fontId="34" fillId="21" borderId="0" xfId="0" applyFont="1" applyFill="1"/>
    <xf numFmtId="0" fontId="0" fillId="21" borderId="0" xfId="0" applyFill="1"/>
    <xf numFmtId="0" fontId="35" fillId="0" borderId="0" xfId="0" applyFont="1" applyFill="1"/>
    <xf numFmtId="0" fontId="36" fillId="0" borderId="0" xfId="0" applyFont="1" applyFill="1"/>
    <xf numFmtId="0" fontId="8" fillId="0" borderId="0" xfId="0" applyFont="1"/>
    <xf numFmtId="0" fontId="0" fillId="2" borderId="0" xfId="0" applyFill="1" applyAlignment="1">
      <alignment horizontal="center"/>
    </xf>
    <xf numFmtId="0" fontId="15" fillId="5" borderId="0" xfId="0" applyFont="1" applyFill="1" applyAlignment="1">
      <alignment horizontal="centerContinuous" vertical="top"/>
    </xf>
    <xf numFmtId="0" fontId="0" fillId="5" borderId="0" xfId="0" applyFill="1" applyAlignment="1">
      <alignment horizontal="centerContinuous"/>
    </xf>
    <xf numFmtId="0" fontId="76" fillId="0" borderId="0" xfId="0" applyFont="1"/>
    <xf numFmtId="0" fontId="0" fillId="0" borderId="0" xfId="0"/>
    <xf numFmtId="0" fontId="40" fillId="0" borderId="0" xfId="0" applyFont="1"/>
    <xf numFmtId="0" fontId="41" fillId="0" borderId="0" xfId="0" applyFont="1"/>
    <xf numFmtId="0" fontId="20" fillId="0" borderId="0" xfId="0" applyFont="1" applyAlignment="1">
      <alignment horizontal="left" indent="1"/>
    </xf>
    <xf numFmtId="3" fontId="42" fillId="25" borderId="0" xfId="0" applyNumberFormat="1" applyFont="1" applyFill="1" applyBorder="1" applyAlignment="1">
      <alignment horizontal="center"/>
    </xf>
    <xf numFmtId="166" fontId="0" fillId="0" borderId="0" xfId="1" applyNumberFormat="1" applyFont="1" applyBorder="1" applyAlignment="1">
      <alignment horizontal="center" vertical="center"/>
    </xf>
    <xf numFmtId="166" fontId="0" fillId="0" borderId="0" xfId="1" applyNumberFormat="1" applyFont="1" applyBorder="1"/>
    <xf numFmtId="3" fontId="0" fillId="0" borderId="0" xfId="0" applyNumberFormat="1"/>
    <xf numFmtId="3" fontId="4" fillId="0" borderId="0" xfId="0" applyNumberFormat="1" applyFont="1" applyBorder="1" applyAlignment="1">
      <alignment horizontal="center" vertical="center"/>
    </xf>
    <xf numFmtId="9" fontId="4" fillId="0" borderId="0" xfId="0" applyNumberFormat="1" applyFont="1" applyAlignment="1">
      <alignment horizontal="center"/>
    </xf>
    <xf numFmtId="0" fontId="14" fillId="24" borderId="2" xfId="0" applyFont="1" applyFill="1" applyBorder="1" applyAlignment="1">
      <alignment horizontal="center" vertical="center"/>
    </xf>
    <xf numFmtId="0" fontId="44" fillId="24" borderId="2" xfId="0" applyFont="1" applyFill="1" applyBorder="1" applyAlignment="1">
      <alignment horizontal="center" vertical="center" wrapText="1"/>
    </xf>
    <xf numFmtId="0" fontId="14" fillId="24" borderId="2" xfId="0" applyFont="1" applyFill="1" applyBorder="1"/>
    <xf numFmtId="44" fontId="0" fillId="2" borderId="0" xfId="1" applyFont="1" applyFill="1" applyAlignment="1">
      <alignment horizontal="right"/>
    </xf>
    <xf numFmtId="0" fontId="46" fillId="0" borderId="0" xfId="0" applyFont="1"/>
    <xf numFmtId="0" fontId="0" fillId="23" borderId="9" xfId="0" applyFill="1" applyBorder="1" applyAlignment="1">
      <alignment horizontal="center"/>
    </xf>
    <xf numFmtId="0" fontId="0" fillId="23" borderId="1" xfId="0" applyFill="1" applyBorder="1" applyAlignment="1">
      <alignment horizontal="center"/>
    </xf>
    <xf numFmtId="0" fontId="0" fillId="23" borderId="5" xfId="0" applyFill="1" applyBorder="1" applyAlignment="1">
      <alignment horizontal="center"/>
    </xf>
    <xf numFmtId="0" fontId="47" fillId="26" borderId="0" xfId="0" applyFont="1" applyFill="1"/>
    <xf numFmtId="0" fontId="39" fillId="26" borderId="0" xfId="0" applyFont="1" applyFill="1" applyAlignment="1">
      <alignment horizontal="center"/>
    </xf>
    <xf numFmtId="0" fontId="45" fillId="0" borderId="0" xfId="3" applyFont="1" applyFill="1" applyAlignment="1">
      <alignment horizontal="left" indent="1"/>
    </xf>
    <xf numFmtId="0" fontId="0" fillId="0" borderId="0" xfId="0" applyFont="1" applyAlignment="1">
      <alignment horizontal="center"/>
    </xf>
    <xf numFmtId="0" fontId="1" fillId="0" borderId="0" xfId="0" applyFont="1" applyAlignment="1">
      <alignment horizontal="left" indent="1"/>
    </xf>
    <xf numFmtId="0" fontId="4" fillId="23" borderId="8" xfId="0" applyFont="1" applyFill="1" applyBorder="1" applyAlignment="1">
      <alignment horizontal="left" indent="1"/>
    </xf>
    <xf numFmtId="0" fontId="4" fillId="23" borderId="6" xfId="0" applyFont="1" applyFill="1" applyBorder="1" applyAlignment="1">
      <alignment horizontal="left" indent="1"/>
    </xf>
    <xf numFmtId="0" fontId="4" fillId="23" borderId="4" xfId="0" applyFont="1" applyFill="1" applyBorder="1" applyAlignment="1">
      <alignment horizontal="left" indent="1"/>
    </xf>
    <xf numFmtId="0" fontId="0" fillId="2" borderId="0" xfId="0" applyFill="1"/>
    <xf numFmtId="0" fontId="48" fillId="0" borderId="0" xfId="0" applyFont="1" applyAlignment="1">
      <alignment horizontal="left" indent="1"/>
    </xf>
    <xf numFmtId="0" fontId="49" fillId="0" borderId="0" xfId="0" applyFont="1" applyAlignment="1">
      <alignment horizontal="center"/>
    </xf>
    <xf numFmtId="0" fontId="30" fillId="0" borderId="0" xfId="0" applyFont="1" applyAlignment="1">
      <alignment horizontal="left"/>
    </xf>
    <xf numFmtId="0" fontId="0" fillId="0" borderId="6" xfId="0" applyBorder="1"/>
    <xf numFmtId="0" fontId="0" fillId="0" borderId="6" xfId="0" applyBorder="1" applyAlignment="1">
      <alignment horizontal="center"/>
    </xf>
    <xf numFmtId="0" fontId="0" fillId="0" borderId="4" xfId="0" applyBorder="1"/>
    <xf numFmtId="0" fontId="0" fillId="0" borderId="4" xfId="0" applyBorder="1" applyAlignment="1">
      <alignment horizontal="center"/>
    </xf>
    <xf numFmtId="0" fontId="3" fillId="0" borderId="6" xfId="0" applyFont="1" applyBorder="1" applyAlignment="1">
      <alignment horizontal="center"/>
    </xf>
    <xf numFmtId="0" fontId="3" fillId="0" borderId="4" xfId="0" applyFont="1" applyBorder="1" applyAlignment="1">
      <alignment horizontal="center"/>
    </xf>
    <xf numFmtId="0" fontId="50" fillId="0" borderId="0" xfId="0" applyFont="1"/>
    <xf numFmtId="0" fontId="51" fillId="2" borderId="13" xfId="0" applyFont="1" applyFill="1" applyBorder="1"/>
    <xf numFmtId="0" fontId="51" fillId="2" borderId="14" xfId="0" applyFont="1" applyFill="1" applyBorder="1"/>
    <xf numFmtId="0" fontId="6" fillId="11" borderId="2" xfId="0" applyFont="1" applyFill="1" applyBorder="1"/>
    <xf numFmtId="0" fontId="6" fillId="11" borderId="2" xfId="0" applyFont="1" applyFill="1" applyBorder="1" applyAlignment="1">
      <alignment horizontal="center"/>
    </xf>
    <xf numFmtId="166" fontId="38" fillId="0" borderId="0" xfId="1" applyNumberFormat="1" applyFont="1" applyBorder="1"/>
    <xf numFmtId="0" fontId="38" fillId="0" borderId="0" xfId="0" applyFont="1" applyBorder="1"/>
    <xf numFmtId="166" fontId="52" fillId="0" borderId="0" xfId="1" applyNumberFormat="1" applyFont="1" applyBorder="1"/>
    <xf numFmtId="9" fontId="52" fillId="0" borderId="0" xfId="0" applyNumberFormat="1" applyFont="1"/>
    <xf numFmtId="0" fontId="0" fillId="0" borderId="0" xfId="0" applyProtection="1"/>
    <xf numFmtId="167" fontId="54" fillId="0" borderId="0" xfId="0" applyNumberFormat="1" applyFont="1" applyFill="1" applyAlignment="1" applyProtection="1">
      <alignment horizontal="center" vertical="center"/>
    </xf>
    <xf numFmtId="167" fontId="54" fillId="0" borderId="0" xfId="0" applyNumberFormat="1" applyFont="1" applyFill="1" applyAlignment="1" applyProtection="1">
      <alignment vertical="center"/>
    </xf>
    <xf numFmtId="167" fontId="59" fillId="28" borderId="4" xfId="0" applyNumberFormat="1" applyFont="1" applyFill="1" applyBorder="1" applyAlignment="1" applyProtection="1">
      <alignment horizontal="left" vertical="center"/>
    </xf>
    <xf numFmtId="0" fontId="55" fillId="27" borderId="16" xfId="0" applyFont="1" applyFill="1" applyBorder="1" applyAlignment="1" applyProtection="1">
      <alignment horizontal="center" vertical="center"/>
    </xf>
    <xf numFmtId="16" fontId="55" fillId="27" borderId="17" xfId="0" applyNumberFormat="1" applyFont="1" applyFill="1" applyBorder="1" applyAlignment="1" applyProtection="1">
      <alignment horizontal="center" vertical="center"/>
    </xf>
    <xf numFmtId="16" fontId="55" fillId="27" borderId="18" xfId="0" applyNumberFormat="1" applyFont="1" applyFill="1" applyBorder="1" applyAlignment="1" applyProtection="1">
      <alignment horizontal="center" vertical="center"/>
    </xf>
    <xf numFmtId="168" fontId="61" fillId="2" borderId="4" xfId="0" applyNumberFormat="1" applyFont="1" applyFill="1" applyBorder="1" applyAlignment="1" applyProtection="1">
      <alignment horizontal="right" vertical="center"/>
    </xf>
    <xf numFmtId="168" fontId="61" fillId="2" borderId="14" xfId="0" applyNumberFormat="1" applyFont="1" applyFill="1" applyBorder="1" applyAlignment="1" applyProtection="1">
      <alignment horizontal="right" vertical="center"/>
    </xf>
    <xf numFmtId="0" fontId="62" fillId="0" borderId="0" xfId="0" applyFont="1" applyProtection="1"/>
    <xf numFmtId="168" fontId="63" fillId="8" borderId="15" xfId="0" applyNumberFormat="1" applyFont="1" applyFill="1" applyBorder="1" applyAlignment="1" applyProtection="1">
      <alignment vertical="center"/>
    </xf>
    <xf numFmtId="0" fontId="19" fillId="30" borderId="0" xfId="0" applyFont="1" applyFill="1" applyAlignment="1" applyProtection="1">
      <alignment horizontal="left" vertical="center"/>
    </xf>
    <xf numFmtId="168" fontId="19" fillId="30" borderId="15" xfId="0" applyNumberFormat="1" applyFont="1" applyFill="1" applyBorder="1" applyAlignment="1" applyProtection="1">
      <alignment vertical="center"/>
    </xf>
    <xf numFmtId="0" fontId="64" fillId="29" borderId="0" xfId="0" applyFont="1" applyFill="1" applyAlignment="1" applyProtection="1">
      <alignment horizontal="left" vertical="center"/>
    </xf>
    <xf numFmtId="0" fontId="2" fillId="0" borderId="3" xfId="4" applyBorder="1" applyAlignment="1">
      <alignment horizontal="centerContinuous"/>
    </xf>
    <xf numFmtId="0" fontId="0" fillId="0" borderId="0" xfId="0" applyFill="1" applyAlignment="1">
      <alignment vertical="center"/>
    </xf>
    <xf numFmtId="0" fontId="65" fillId="0" borderId="0" xfId="0" applyFont="1" applyFill="1" applyAlignment="1">
      <alignment horizontal="centerContinuous" vertical="center"/>
    </xf>
    <xf numFmtId="0" fontId="0" fillId="0" borderId="0" xfId="0" applyFill="1" applyAlignment="1">
      <alignment horizontal="centerContinuous" vertical="center"/>
    </xf>
    <xf numFmtId="167" fontId="67" fillId="0" borderId="0" xfId="0" applyNumberFormat="1" applyFont="1" applyFill="1" applyAlignment="1">
      <alignment vertical="center"/>
    </xf>
    <xf numFmtId="167" fontId="66" fillId="3" borderId="0" xfId="0" applyNumberFormat="1" applyFont="1" applyFill="1" applyAlignment="1">
      <alignment horizontal="center" vertical="center"/>
    </xf>
    <xf numFmtId="0" fontId="0" fillId="3" borderId="0" xfId="0" applyFill="1" applyAlignment="1">
      <alignment vertical="center"/>
    </xf>
    <xf numFmtId="167" fontId="54" fillId="3" borderId="0" xfId="0" applyNumberFormat="1" applyFont="1" applyFill="1" applyAlignment="1">
      <alignment horizontal="center" vertical="center"/>
    </xf>
    <xf numFmtId="167" fontId="54" fillId="0" borderId="0" xfId="0" applyNumberFormat="1" applyFont="1" applyFill="1" applyAlignment="1">
      <alignment horizontal="center" vertical="center"/>
    </xf>
    <xf numFmtId="167" fontId="54" fillId="0" borderId="0" xfId="0" applyNumberFormat="1" applyFont="1" applyFill="1" applyAlignment="1">
      <alignment vertical="center"/>
    </xf>
    <xf numFmtId="0" fontId="53" fillId="7" borderId="8" xfId="0" applyFont="1" applyFill="1" applyBorder="1" applyAlignment="1">
      <alignment horizontal="center" vertical="center"/>
    </xf>
    <xf numFmtId="0" fontId="61" fillId="7" borderId="7" xfId="0" applyFont="1" applyFill="1" applyBorder="1" applyAlignment="1">
      <alignment horizontal="center" vertical="center"/>
    </xf>
    <xf numFmtId="0" fontId="61" fillId="7" borderId="9" xfId="0" applyFont="1" applyFill="1" applyBorder="1" applyAlignment="1">
      <alignment horizontal="center" vertical="center"/>
    </xf>
    <xf numFmtId="0" fontId="0" fillId="0" borderId="0" xfId="0" applyFill="1" applyAlignment="1">
      <alignment horizontal="center" vertical="center"/>
    </xf>
    <xf numFmtId="16" fontId="57" fillId="28" borderId="4" xfId="0" applyNumberFormat="1" applyFont="1" applyFill="1" applyBorder="1" applyAlignment="1">
      <alignment horizontal="center" vertical="center"/>
    </xf>
    <xf numFmtId="169" fontId="68" fillId="28" borderId="3" xfId="0" applyNumberFormat="1" applyFont="1" applyFill="1" applyBorder="1" applyAlignment="1">
      <alignment horizontal="center" vertical="center"/>
    </xf>
    <xf numFmtId="169" fontId="68" fillId="28" borderId="5" xfId="0" applyNumberFormat="1" applyFont="1" applyFill="1" applyBorder="1" applyAlignment="1">
      <alignment horizontal="center" vertical="center"/>
    </xf>
    <xf numFmtId="0" fontId="69" fillId="0" borderId="0" xfId="0" applyFont="1" applyFill="1" applyAlignment="1">
      <alignment horizontal="center" vertical="center"/>
    </xf>
    <xf numFmtId="0" fontId="55" fillId="12" borderId="12" xfId="0" applyFont="1" applyFill="1" applyBorder="1" applyAlignment="1">
      <alignment horizontal="center" vertical="center"/>
    </xf>
    <xf numFmtId="0" fontId="55" fillId="12" borderId="11" xfId="0" applyFont="1" applyFill="1" applyBorder="1" applyAlignment="1">
      <alignment horizontal="center" vertical="center"/>
    </xf>
    <xf numFmtId="0" fontId="55" fillId="12" borderId="10" xfId="0" applyFont="1" applyFill="1" applyBorder="1" applyAlignment="1">
      <alignment horizontal="center" vertical="center"/>
    </xf>
    <xf numFmtId="16" fontId="53" fillId="25" borderId="0" xfId="0" applyNumberFormat="1" applyFont="1" applyFill="1" applyBorder="1" applyAlignment="1">
      <alignment horizontal="center" vertical="center"/>
    </xf>
    <xf numFmtId="168" fontId="58" fillId="25" borderId="15" xfId="0" applyNumberFormat="1" applyFont="1" applyFill="1" applyBorder="1" applyAlignment="1">
      <alignment vertical="center"/>
    </xf>
    <xf numFmtId="0" fontId="70" fillId="0" borderId="0" xfId="0" applyFont="1" applyFill="1" applyAlignment="1">
      <alignment vertical="center"/>
    </xf>
    <xf numFmtId="167" fontId="66" fillId="0" borderId="0" xfId="0" applyNumberFormat="1" applyFont="1" applyFill="1" applyAlignment="1">
      <alignment horizontal="center" vertical="center"/>
    </xf>
    <xf numFmtId="167" fontId="71" fillId="0" borderId="0" xfId="0" applyNumberFormat="1" applyFont="1" applyFill="1" applyAlignment="1">
      <alignment vertical="center"/>
    </xf>
    <xf numFmtId="167" fontId="72" fillId="0" borderId="0" xfId="0" applyNumberFormat="1" applyFont="1" applyFill="1" applyAlignment="1">
      <alignment horizontal="centerContinuous" vertical="center"/>
    </xf>
    <xf numFmtId="0" fontId="73" fillId="0" borderId="0" xfId="0" applyFont="1" applyFill="1" applyAlignment="1">
      <alignment horizontal="centerContinuous" vertical="center"/>
    </xf>
    <xf numFmtId="43" fontId="53" fillId="0" borderId="0" xfId="2" applyFont="1" applyFill="1" applyAlignment="1">
      <alignment horizontal="right" vertical="center"/>
    </xf>
    <xf numFmtId="164" fontId="2" fillId="0" borderId="3" xfId="4" applyNumberFormat="1" applyBorder="1" applyAlignment="1">
      <alignment horizontal="centerContinuous"/>
    </xf>
    <xf numFmtId="0" fontId="30" fillId="0" borderId="0" xfId="4" applyFont="1" applyBorder="1" applyAlignment="1">
      <alignment horizontal="left" vertical="center" wrapText="1"/>
    </xf>
    <xf numFmtId="0" fontId="26" fillId="0" borderId="0" xfId="4" applyFont="1" applyBorder="1" applyAlignment="1">
      <alignment horizontal="left" vertical="center"/>
    </xf>
    <xf numFmtId="44" fontId="68" fillId="2" borderId="0" xfId="5" applyFont="1" applyFill="1" applyBorder="1" applyAlignment="1">
      <alignment horizontal="right" vertical="center" wrapText="1"/>
    </xf>
    <xf numFmtId="0" fontId="26" fillId="0" borderId="0" xfId="4" applyFont="1" applyBorder="1" applyAlignment="1">
      <alignment horizontal="left"/>
    </xf>
    <xf numFmtId="0" fontId="26" fillId="0" borderId="0" xfId="4" applyFont="1" applyBorder="1" applyAlignment="1">
      <alignment horizontal="centerContinuous"/>
    </xf>
    <xf numFmtId="0" fontId="20" fillId="0" borderId="0" xfId="4" applyFont="1" applyBorder="1" applyAlignment="1">
      <alignment horizontal="centerContinuous"/>
    </xf>
    <xf numFmtId="0" fontId="2" fillId="0" borderId="0" xfId="4" applyBorder="1" applyAlignment="1">
      <alignment horizontal="centerContinuous"/>
    </xf>
    <xf numFmtId="164" fontId="2" fillId="0" borderId="0" xfId="4" applyNumberFormat="1" applyBorder="1" applyAlignment="1">
      <alignment horizontal="centerContinuous"/>
    </xf>
    <xf numFmtId="165" fontId="2" fillId="0" borderId="0" xfId="6" applyNumberFormat="1" applyFont="1" applyAlignment="1">
      <alignment horizontal="center"/>
    </xf>
    <xf numFmtId="0" fontId="2" fillId="0" borderId="0" xfId="4" applyAlignment="1">
      <alignment horizontal="center"/>
    </xf>
    <xf numFmtId="16" fontId="25" fillId="9" borderId="8" xfId="4" applyNumberFormat="1" applyFont="1" applyFill="1" applyBorder="1" applyAlignment="1">
      <alignment horizontal="center" vertical="center"/>
    </xf>
    <xf numFmtId="16" fontId="25" fillId="9" borderId="7" xfId="4" applyNumberFormat="1" applyFont="1" applyFill="1" applyBorder="1" applyAlignment="1">
      <alignment horizontal="center" vertical="center" wrapText="1"/>
    </xf>
    <xf numFmtId="8" fontId="2" fillId="0" borderId="0" xfId="4" applyNumberFormat="1"/>
    <xf numFmtId="0" fontId="30" fillId="0" borderId="0" xfId="4" applyNumberFormat="1" applyFont="1" applyAlignment="1">
      <alignment horizontal="right"/>
    </xf>
    <xf numFmtId="166" fontId="5" fillId="0" borderId="0" xfId="5" applyNumberFormat="1" applyFont="1" applyAlignment="1">
      <alignment horizontal="center"/>
    </xf>
    <xf numFmtId="0" fontId="2" fillId="0" borderId="0" xfId="4" applyAlignment="1">
      <alignment horizontal="right"/>
    </xf>
    <xf numFmtId="3" fontId="5" fillId="0" borderId="0" xfId="4" applyNumberFormat="1" applyFont="1" applyBorder="1" applyAlignment="1">
      <alignment horizontal="center"/>
    </xf>
    <xf numFmtId="0" fontId="5" fillId="0" borderId="0" xfId="4" applyNumberFormat="1" applyFont="1" applyAlignment="1">
      <alignment horizontal="center"/>
    </xf>
    <xf numFmtId="0" fontId="24" fillId="0" borderId="0" xfId="4" applyFont="1" applyAlignment="1">
      <alignment horizontal="right"/>
    </xf>
    <xf numFmtId="0" fontId="22" fillId="0" borderId="0" xfId="4" applyFont="1"/>
    <xf numFmtId="0" fontId="23" fillId="0" borderId="0" xfId="4" applyFont="1" applyAlignment="1">
      <alignment horizontal="right"/>
    </xf>
    <xf numFmtId="0" fontId="77" fillId="0" borderId="0" xfId="4" applyFont="1" applyAlignment="1">
      <alignment horizontal="right"/>
    </xf>
    <xf numFmtId="0" fontId="21" fillId="0" borderId="0" xfId="4" applyFont="1"/>
    <xf numFmtId="0" fontId="20" fillId="0" borderId="0" xfId="4" applyFont="1" applyAlignment="1">
      <alignment horizontal="center"/>
    </xf>
    <xf numFmtId="164" fontId="2" fillId="0" borderId="0" xfId="4" applyNumberFormat="1" applyAlignment="1">
      <alignment horizontal="center"/>
    </xf>
    <xf numFmtId="0" fontId="47" fillId="31" borderId="19" xfId="7" applyFont="1" applyFill="1" applyBorder="1" applyAlignment="1">
      <alignment horizontal="left"/>
    </xf>
    <xf numFmtId="0" fontId="47" fillId="31" borderId="20" xfId="7" applyFont="1" applyFill="1" applyBorder="1" applyAlignment="1">
      <alignment horizontal="left"/>
    </xf>
    <xf numFmtId="0" fontId="47" fillId="31" borderId="21" xfId="7" applyFont="1" applyFill="1" applyBorder="1" applyAlignment="1">
      <alignment horizontal="left"/>
    </xf>
    <xf numFmtId="0" fontId="51" fillId="0" borderId="0" xfId="4" applyFont="1" applyAlignment="1">
      <alignment horizontal="left"/>
    </xf>
    <xf numFmtId="0" fontId="2" fillId="32" borderId="19" xfId="4" applyNumberFormat="1" applyFont="1" applyFill="1" applyBorder="1" applyAlignment="1"/>
    <xf numFmtId="16" fontId="2" fillId="32" borderId="20" xfId="4" applyNumberFormat="1" applyFont="1" applyFill="1" applyBorder="1" applyAlignment="1">
      <alignment horizontal="center"/>
    </xf>
    <xf numFmtId="0" fontId="2" fillId="32" borderId="20" xfId="4" applyNumberFormat="1" applyFont="1" applyFill="1" applyBorder="1" applyAlignment="1"/>
    <xf numFmtId="1" fontId="2" fillId="32" borderId="20" xfId="4" applyNumberFormat="1" applyFont="1" applyFill="1" applyBorder="1" applyAlignment="1">
      <alignment horizontal="center"/>
    </xf>
    <xf numFmtId="165" fontId="5" fillId="32" borderId="20" xfId="8" applyNumberFormat="1" applyFont="1" applyFill="1" applyBorder="1"/>
    <xf numFmtId="164" fontId="2" fillId="32" borderId="20" xfId="4" applyNumberFormat="1" applyFont="1" applyFill="1" applyBorder="1" applyAlignment="1">
      <alignment horizontal="center"/>
    </xf>
    <xf numFmtId="0" fontId="5" fillId="32" borderId="20" xfId="4" applyNumberFormat="1" applyFont="1" applyFill="1" applyBorder="1" applyAlignment="1">
      <alignment horizontal="center"/>
    </xf>
    <xf numFmtId="164" fontId="5" fillId="32" borderId="21" xfId="4" applyNumberFormat="1" applyFont="1" applyFill="1" applyBorder="1" applyAlignment="1">
      <alignment horizontal="center"/>
    </xf>
    <xf numFmtId="0" fontId="2" fillId="0" borderId="19" xfId="4" applyNumberFormat="1" applyFont="1" applyBorder="1" applyAlignment="1"/>
    <xf numFmtId="16" fontId="2" fillId="0" borderId="20" xfId="4" applyNumberFormat="1" applyFont="1" applyBorder="1" applyAlignment="1">
      <alignment horizontal="center"/>
    </xf>
    <xf numFmtId="0" fontId="2" fillId="0" borderId="20" xfId="4" applyNumberFormat="1" applyFont="1" applyBorder="1" applyAlignment="1"/>
    <xf numFmtId="1" fontId="2" fillId="0" borderId="20" xfId="4" applyNumberFormat="1" applyFont="1" applyBorder="1" applyAlignment="1">
      <alignment horizontal="center"/>
    </xf>
    <xf numFmtId="165" fontId="5" fillId="0" borderId="20" xfId="8" applyNumberFormat="1" applyFont="1" applyBorder="1"/>
    <xf numFmtId="164" fontId="2" fillId="0" borderId="20" xfId="4" applyNumberFormat="1" applyFont="1" applyBorder="1" applyAlignment="1">
      <alignment horizontal="center"/>
    </xf>
    <xf numFmtId="0" fontId="5" fillId="0" borderId="20" xfId="4" applyNumberFormat="1" applyFont="1" applyBorder="1" applyAlignment="1">
      <alignment horizontal="center"/>
    </xf>
    <xf numFmtId="164" fontId="5" fillId="0" borderId="21" xfId="4" applyNumberFormat="1" applyFont="1" applyBorder="1" applyAlignment="1">
      <alignment horizontal="center"/>
    </xf>
    <xf numFmtId="0" fontId="2" fillId="32" borderId="22" xfId="4" applyNumberFormat="1" applyFont="1" applyFill="1" applyBorder="1" applyAlignment="1"/>
    <xf numFmtId="16" fontId="2" fillId="32" borderId="23" xfId="4" applyNumberFormat="1" applyFont="1" applyFill="1" applyBorder="1" applyAlignment="1">
      <alignment horizontal="center"/>
    </xf>
    <xf numFmtId="0" fontId="2" fillId="32" borderId="23" xfId="4" applyNumberFormat="1" applyFont="1" applyFill="1" applyBorder="1" applyAlignment="1"/>
    <xf numFmtId="1" fontId="2" fillId="32" borderId="23" xfId="4" applyNumberFormat="1" applyFont="1" applyFill="1" applyBorder="1" applyAlignment="1">
      <alignment horizontal="center"/>
    </xf>
    <xf numFmtId="165" fontId="5" fillId="32" borderId="23" xfId="8" applyNumberFormat="1" applyFont="1" applyFill="1" applyBorder="1"/>
    <xf numFmtId="0" fontId="5" fillId="32" borderId="23" xfId="4" applyNumberFormat="1" applyFont="1" applyFill="1" applyBorder="1" applyAlignment="1">
      <alignment horizontal="center"/>
    </xf>
    <xf numFmtId="164" fontId="5" fillId="32" borderId="24" xfId="4" applyNumberFormat="1" applyFont="1" applyFill="1" applyBorder="1" applyAlignment="1">
      <alignment horizontal="center"/>
    </xf>
    <xf numFmtId="44" fontId="4" fillId="0" borderId="0" xfId="1" applyFont="1" applyAlignment="1">
      <alignment horizontal="left"/>
    </xf>
    <xf numFmtId="0" fontId="5" fillId="0" borderId="0" xfId="9"/>
    <xf numFmtId="0" fontId="79" fillId="0" borderId="0" xfId="9" applyFont="1"/>
    <xf numFmtId="0" fontId="68" fillId="0" borderId="0" xfId="9" applyFont="1"/>
    <xf numFmtId="0" fontId="80" fillId="0" borderId="0" xfId="9" applyFont="1"/>
    <xf numFmtId="0" fontId="81" fillId="0" borderId="0" xfId="9" applyFont="1"/>
    <xf numFmtId="0" fontId="30" fillId="0" borderId="0" xfId="9" applyFont="1" applyAlignment="1">
      <alignment horizontal="center"/>
    </xf>
    <xf numFmtId="0" fontId="30" fillId="0" borderId="13" xfId="9" applyFont="1" applyBorder="1"/>
    <xf numFmtId="170" fontId="0" fillId="0" borderId="0" xfId="5" applyNumberFormat="1" applyFont="1" applyBorder="1"/>
    <xf numFmtId="170" fontId="0" fillId="14" borderId="13" xfId="5" applyNumberFormat="1" applyFont="1" applyFill="1" applyBorder="1"/>
    <xf numFmtId="171" fontId="0" fillId="0" borderId="13" xfId="10" applyNumberFormat="1" applyFont="1" applyBorder="1"/>
    <xf numFmtId="2" fontId="5" fillId="33" borderId="1" xfId="9" applyNumberFormat="1" applyFill="1" applyBorder="1"/>
    <xf numFmtId="0" fontId="5" fillId="14" borderId="0" xfId="9" applyNumberFormat="1" applyFill="1"/>
    <xf numFmtId="0" fontId="30" fillId="0" borderId="14" xfId="9" applyFont="1" applyBorder="1"/>
    <xf numFmtId="170" fontId="0" fillId="0" borderId="3" xfId="5" applyNumberFormat="1" applyFont="1" applyBorder="1"/>
    <xf numFmtId="170" fontId="0" fillId="14" borderId="14" xfId="5" applyNumberFormat="1" applyFont="1" applyFill="1" applyBorder="1"/>
    <xf numFmtId="171" fontId="0" fillId="0" borderId="14" xfId="10" applyNumberFormat="1" applyFont="1" applyBorder="1"/>
    <xf numFmtId="2" fontId="5" fillId="33" borderId="5" xfId="9" applyNumberFormat="1" applyFill="1" applyBorder="1"/>
    <xf numFmtId="0" fontId="5" fillId="0" borderId="0" xfId="9" applyNumberFormat="1"/>
    <xf numFmtId="0" fontId="6" fillId="34" borderId="12" xfId="9" applyFont="1" applyFill="1" applyBorder="1" applyAlignment="1">
      <alignment horizontal="right"/>
    </xf>
    <xf numFmtId="0" fontId="6" fillId="34" borderId="25" xfId="9" applyFont="1" applyFill="1" applyBorder="1" applyAlignment="1">
      <alignment horizontal="right"/>
    </xf>
    <xf numFmtId="0" fontId="6" fillId="34" borderId="10" xfId="9" applyFont="1" applyFill="1" applyBorder="1" applyAlignment="1">
      <alignment horizontal="right"/>
    </xf>
    <xf numFmtId="3" fontId="5" fillId="0" borderId="12" xfId="9" applyNumberFormat="1" applyBorder="1"/>
    <xf numFmtId="3" fontId="5" fillId="0" borderId="25" xfId="9" applyNumberFormat="1" applyBorder="1"/>
    <xf numFmtId="3" fontId="5" fillId="0" borderId="10" xfId="9" applyNumberFormat="1" applyBorder="1"/>
    <xf numFmtId="0" fontId="6" fillId="35" borderId="12" xfId="9" applyFont="1" applyFill="1" applyBorder="1" applyAlignment="1">
      <alignment horizontal="right"/>
    </xf>
    <xf numFmtId="0" fontId="6" fillId="35" borderId="25" xfId="9" applyFont="1" applyFill="1" applyBorder="1" applyAlignment="1">
      <alignment horizontal="right"/>
    </xf>
    <xf numFmtId="0" fontId="6" fillId="35" borderId="10" xfId="9" applyFont="1" applyFill="1" applyBorder="1" applyAlignment="1">
      <alignment horizontal="right"/>
    </xf>
    <xf numFmtId="0" fontId="6" fillId="36" borderId="12" xfId="9" applyFont="1" applyFill="1" applyBorder="1" applyAlignment="1">
      <alignment horizontal="right"/>
    </xf>
    <xf numFmtId="0" fontId="6" fillId="36" borderId="25" xfId="9" applyFont="1" applyFill="1" applyBorder="1" applyAlignment="1">
      <alignment horizontal="right"/>
    </xf>
    <xf numFmtId="0" fontId="6" fillId="36" borderId="10" xfId="9" applyFont="1" applyFill="1" applyBorder="1" applyAlignment="1">
      <alignment horizontal="right"/>
    </xf>
    <xf numFmtId="0" fontId="76" fillId="0" borderId="0" xfId="9" applyFont="1"/>
    <xf numFmtId="0" fontId="82" fillId="0" borderId="0" xfId="9" applyFont="1" applyAlignment="1">
      <alignment horizontal="right"/>
    </xf>
    <xf numFmtId="0" fontId="83" fillId="0" borderId="0" xfId="9" applyFont="1" applyAlignment="1">
      <alignment horizontal="right"/>
    </xf>
    <xf numFmtId="0" fontId="5" fillId="0" borderId="0" xfId="9" applyAlignment="1">
      <alignment horizontal="right"/>
    </xf>
    <xf numFmtId="0" fontId="84" fillId="0" borderId="0" xfId="9" applyFont="1" applyAlignment="1">
      <alignment horizontal="right"/>
    </xf>
    <xf numFmtId="0" fontId="85" fillId="0" borderId="0" xfId="9" applyFont="1" applyAlignment="1">
      <alignment horizontal="right"/>
    </xf>
    <xf numFmtId="0" fontId="76" fillId="0" borderId="12" xfId="9" applyFont="1" applyBorder="1"/>
    <xf numFmtId="0" fontId="76" fillId="0" borderId="11" xfId="9" applyFont="1" applyBorder="1" applyAlignment="1">
      <alignment horizontal="right"/>
    </xf>
    <xf numFmtId="0" fontId="76" fillId="0" borderId="25" xfId="9" applyFont="1" applyBorder="1" applyAlignment="1">
      <alignment horizontal="right"/>
    </xf>
    <xf numFmtId="0" fontId="76" fillId="0" borderId="10" xfId="9" applyFont="1" applyBorder="1" applyAlignment="1">
      <alignment horizontal="right"/>
    </xf>
    <xf numFmtId="0" fontId="76" fillId="0" borderId="25" xfId="9" applyFont="1" applyBorder="1" applyAlignment="1">
      <alignment horizontal="center"/>
    </xf>
    <xf numFmtId="0" fontId="88" fillId="0" borderId="0" xfId="9" applyFont="1" applyAlignment="1">
      <alignment horizontal="center"/>
    </xf>
    <xf numFmtId="0" fontId="89" fillId="0" borderId="0" xfId="9" applyFont="1" applyAlignment="1">
      <alignment horizontal="right"/>
    </xf>
    <xf numFmtId="0" fontId="90" fillId="37" borderId="0" xfId="9" applyFont="1" applyFill="1" applyAlignment="1">
      <alignment horizontal="center"/>
    </xf>
    <xf numFmtId="0" fontId="91" fillId="0" borderId="0" xfId="9" applyFont="1" applyAlignment="1">
      <alignment horizontal="center"/>
    </xf>
    <xf numFmtId="0" fontId="91" fillId="0" borderId="0" xfId="9" applyFont="1"/>
    <xf numFmtId="0" fontId="5" fillId="0" borderId="0" xfId="9" applyFill="1" applyBorder="1"/>
    <xf numFmtId="14" fontId="91" fillId="25" borderId="0" xfId="9" applyNumberFormat="1" applyFont="1" applyFill="1" applyBorder="1" applyAlignment="1">
      <alignment horizontal="center"/>
    </xf>
    <xf numFmtId="0" fontId="94" fillId="0" borderId="0" xfId="9" applyFont="1"/>
    <xf numFmtId="0" fontId="95" fillId="0" borderId="0" xfId="9" applyFont="1"/>
    <xf numFmtId="0" fontId="91" fillId="2" borderId="0" xfId="9" applyFont="1" applyFill="1" applyBorder="1"/>
    <xf numFmtId="0" fontId="91" fillId="2" borderId="0" xfId="9" applyFont="1" applyFill="1" applyBorder="1" applyAlignment="1">
      <alignment horizontal="left"/>
    </xf>
    <xf numFmtId="0" fontId="96" fillId="5" borderId="0" xfId="0" applyFont="1" applyFill="1" applyAlignment="1">
      <alignment horizontal="left" indent="1"/>
    </xf>
    <xf numFmtId="0" fontId="97" fillId="5" borderId="0" xfId="0" applyFont="1" applyFill="1" applyAlignment="1">
      <alignment horizontal="left" indent="2"/>
    </xf>
    <xf numFmtId="0" fontId="37" fillId="0" borderId="0" xfId="0" applyFont="1"/>
    <xf numFmtId="0" fontId="43" fillId="0" borderId="0" xfId="7"/>
    <xf numFmtId="0" fontId="16" fillId="0" borderId="0" xfId="7" applyFont="1"/>
    <xf numFmtId="0" fontId="99" fillId="0" borderId="0" xfId="7" applyFont="1"/>
    <xf numFmtId="0" fontId="100" fillId="0" borderId="0" xfId="7" applyFont="1"/>
    <xf numFmtId="0" fontId="101" fillId="0" borderId="0" xfId="7" applyFont="1"/>
    <xf numFmtId="0" fontId="102" fillId="0" borderId="0" xfId="7" applyFont="1"/>
    <xf numFmtId="0" fontId="4" fillId="0" borderId="0" xfId="7" applyFont="1" applyAlignment="1">
      <alignment horizontal="center"/>
    </xf>
    <xf numFmtId="0" fontId="43" fillId="25" borderId="0" xfId="7" applyFill="1"/>
    <xf numFmtId="0" fontId="43" fillId="2" borderId="0" xfId="7" applyFill="1"/>
    <xf numFmtId="166" fontId="99" fillId="2" borderId="0" xfId="12" applyNumberFormat="1" applyFont="1" applyFill="1"/>
    <xf numFmtId="166" fontId="99" fillId="0" borderId="0" xfId="12" applyNumberFormat="1" applyFont="1"/>
    <xf numFmtId="0" fontId="98" fillId="38" borderId="0" xfId="7" applyFont="1" applyFill="1"/>
    <xf numFmtId="0" fontId="43" fillId="38" borderId="0" xfId="7" applyFill="1"/>
    <xf numFmtId="0" fontId="38" fillId="0" borderId="0" xfId="7" applyFont="1"/>
    <xf numFmtId="0" fontId="103" fillId="0" borderId="0" xfId="7" applyFont="1"/>
    <xf numFmtId="0" fontId="104" fillId="13" borderId="0" xfId="7" applyFont="1" applyFill="1" applyAlignment="1">
      <alignment horizontal="center"/>
    </xf>
    <xf numFmtId="0" fontId="47" fillId="38" borderId="3" xfId="7" applyFont="1" applyFill="1" applyBorder="1"/>
    <xf numFmtId="0" fontId="99" fillId="39" borderId="0" xfId="7" applyFont="1" applyFill="1"/>
    <xf numFmtId="0" fontId="43" fillId="39" borderId="0" xfId="7" applyFill="1"/>
    <xf numFmtId="0" fontId="105" fillId="0" borderId="0" xfId="7" applyFont="1"/>
    <xf numFmtId="0" fontId="106" fillId="0" borderId="0" xfId="7" applyFont="1"/>
    <xf numFmtId="0" fontId="106" fillId="40" borderId="0" xfId="7" applyFont="1" applyFill="1"/>
    <xf numFmtId="0" fontId="43" fillId="40" borderId="0" xfId="7" applyFill="1"/>
    <xf numFmtId="0" fontId="106" fillId="40" borderId="0" xfId="7" applyFont="1" applyFill="1" applyAlignment="1">
      <alignment vertical="center"/>
    </xf>
    <xf numFmtId="0" fontId="43" fillId="40" borderId="0" xfId="7" applyFill="1" applyAlignment="1">
      <alignment vertical="center"/>
    </xf>
    <xf numFmtId="166" fontId="43" fillId="25" borderId="0" xfId="1" applyNumberFormat="1" applyFont="1" applyFill="1"/>
    <xf numFmtId="0" fontId="107" fillId="0" borderId="0" xfId="7" applyFont="1"/>
    <xf numFmtId="0" fontId="60" fillId="0" borderId="0" xfId="0" applyFont="1" applyAlignment="1">
      <alignment horizontal="right" vertical="center" textRotation="90"/>
    </xf>
    <xf numFmtId="0" fontId="56" fillId="30" borderId="0" xfId="0" applyFont="1" applyFill="1" applyAlignment="1">
      <alignment horizontal="center" vertical="center"/>
    </xf>
    <xf numFmtId="167" fontId="56" fillId="7" borderId="0" xfId="0" applyNumberFormat="1" applyFont="1" applyFill="1" applyAlignment="1">
      <alignment horizontal="center" vertical="center"/>
    </xf>
    <xf numFmtId="0" fontId="0" fillId="0" borderId="0" xfId="0" applyFill="1" applyAlignment="1">
      <alignment horizontal="center" vertical="center"/>
    </xf>
    <xf numFmtId="0" fontId="30" fillId="0" borderId="12" xfId="9" applyFont="1" applyBorder="1" applyAlignment="1">
      <alignment horizontal="center"/>
    </xf>
    <xf numFmtId="0" fontId="30" fillId="0" borderId="11" xfId="9" applyFont="1" applyBorder="1" applyAlignment="1">
      <alignment horizontal="center"/>
    </xf>
    <xf numFmtId="0" fontId="30" fillId="0" borderId="10" xfId="9" applyFont="1" applyBorder="1" applyAlignment="1">
      <alignment horizontal="center"/>
    </xf>
    <xf numFmtId="0" fontId="60" fillId="0" borderId="0" xfId="7" applyFont="1" applyAlignment="1">
      <alignment horizontal="left"/>
    </xf>
    <xf numFmtId="0" fontId="106" fillId="40" borderId="0" xfId="7" applyFont="1" applyFill="1" applyAlignment="1">
      <alignment horizontal="left" vertical="center" wrapText="1"/>
    </xf>
    <xf numFmtId="0" fontId="108" fillId="6" borderId="0" xfId="0" applyFont="1" applyFill="1" applyAlignment="1">
      <alignment horizontal="centerContinuous" vertical="center"/>
    </xf>
    <xf numFmtId="0" fontId="0" fillId="6" borderId="0" xfId="0" applyFill="1" applyAlignment="1">
      <alignment horizontal="centerContinuous"/>
    </xf>
    <xf numFmtId="0" fontId="0" fillId="6" borderId="0" xfId="0" applyFill="1" applyAlignment="1">
      <alignment horizontal="left"/>
    </xf>
    <xf numFmtId="0" fontId="12" fillId="6" borderId="0" xfId="0" applyFont="1" applyFill="1" applyAlignment="1">
      <alignment horizontal="left" vertical="center"/>
    </xf>
  </cellXfs>
  <cellStyles count="13">
    <cellStyle name="Accent1" xfId="3" builtinId="29"/>
    <cellStyle name="Comma" xfId="2" builtinId="3"/>
    <cellStyle name="Comma 2" xfId="6"/>
    <cellStyle name="Comma 2 2" xfId="8"/>
    <cellStyle name="Currency" xfId="1" builtinId="4"/>
    <cellStyle name="Currency 2" xfId="5"/>
    <cellStyle name="Currency 3" xfId="12"/>
    <cellStyle name="Hyperlink 2" xfId="11"/>
    <cellStyle name="Normal" xfId="0" builtinId="0"/>
    <cellStyle name="Normal 2" xfId="9"/>
    <cellStyle name="Normal 2 2 2" xfId="4"/>
    <cellStyle name="Normal 2 3" xfId="7"/>
    <cellStyle name="Percent 2" xfId="10"/>
  </cellStyles>
  <dxfs count="13">
    <dxf>
      <font>
        <b val="0"/>
        <i val="0"/>
        <strike val="0"/>
        <condense val="0"/>
        <extend val="0"/>
        <outline val="0"/>
        <shadow val="0"/>
        <u val="none"/>
        <vertAlign val="baseline"/>
        <sz val="11"/>
        <color theme="1"/>
        <name val="Calibri"/>
        <scheme val="minor"/>
      </font>
      <numFmt numFmtId="165" formatCode="_-* #,##0_-;\-* #,##0_-;_-* &quot;-&quot;??_-;_-@_-"/>
    </dxf>
    <dxf>
      <font>
        <b val="0"/>
        <i val="0"/>
        <strike val="0"/>
        <condense val="0"/>
        <extend val="0"/>
        <outline val="0"/>
        <shadow val="0"/>
        <u val="none"/>
        <vertAlign val="baseline"/>
        <sz val="11"/>
        <color theme="1"/>
        <name val="Calibri"/>
        <scheme val="minor"/>
      </font>
      <numFmt numFmtId="165" formatCode="_-* #,##0_-;\-* #,##0_-;_-* &quot;-&quot;??_-;_-@_-"/>
    </dxf>
    <dxf>
      <font>
        <b val="0"/>
        <i val="0"/>
        <strike val="0"/>
        <condense val="0"/>
        <extend val="0"/>
        <outline val="0"/>
        <shadow val="0"/>
        <u val="none"/>
        <vertAlign val="baseline"/>
        <sz val="11"/>
        <color theme="1"/>
        <name val="Calibri"/>
        <scheme val="minor"/>
      </font>
      <numFmt numFmtId="165" formatCode="_-* #,##0_-;\-* #,##0_-;_-* &quot;-&quot;??_-;_-@_-"/>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1"/>
        <color theme="1"/>
        <name val="Calibri"/>
        <scheme val="minor"/>
      </font>
    </dxf>
    <dxf>
      <border outline="0">
        <bottom style="medium">
          <color indexed="64"/>
        </bottom>
      </border>
    </dxf>
    <dxf>
      <font>
        <b/>
        <i val="0"/>
        <strike val="0"/>
        <condense val="0"/>
        <extend val="0"/>
        <outline val="0"/>
        <shadow val="0"/>
        <u val="none"/>
        <vertAlign val="baseline"/>
        <sz val="12"/>
        <color indexed="9"/>
        <name val="Calibri"/>
        <scheme val="minor"/>
      </font>
      <fill>
        <patternFill patternType="solid">
          <fgColor indexed="64"/>
          <bgColor theme="5" tint="-0.249977111117893"/>
        </patternFill>
      </fill>
    </dxf>
    <dxf>
      <fill>
        <patternFill>
          <bgColor theme="9" tint="0.79998168889431442"/>
        </patternFill>
      </fill>
    </dxf>
    <dxf>
      <font>
        <b/>
        <i val="0"/>
        <color theme="0"/>
      </font>
      <fill>
        <patternFill>
          <bgColor theme="1" tint="0.24994659260841701"/>
        </patternFill>
      </fill>
    </dxf>
    <dxf>
      <font>
        <b/>
        <i val="0"/>
      </font>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008000"/>
      <color rgb="FF223289"/>
      <color rgb="FF006600"/>
      <color rgb="FF0070C0"/>
      <color rgb="FF003300"/>
      <color rgb="FF75FF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667154880679657E-2"/>
          <c:y val="0.14536362120245125"/>
          <c:w val="0.89041363694188824"/>
          <c:h val="0.69000017416610071"/>
        </c:manualLayout>
      </c:layout>
      <c:lineChart>
        <c:grouping val="standard"/>
        <c:varyColors val="0"/>
        <c:ser>
          <c:idx val="0"/>
          <c:order val="0"/>
          <c:tx>
            <c:strRef>
              <c:f>VLOOKUP!$B$33</c:f>
              <c:strCache>
                <c:ptCount val="1"/>
                <c:pt idx="0">
                  <c:v>Townsville</c:v>
                </c:pt>
              </c:strCache>
            </c:strRef>
          </c:tx>
          <c:spPr>
            <a:ln w="15875">
              <a:solidFill>
                <a:schemeClr val="tx1"/>
              </a:solidFill>
              <a:prstDash val="sysDash"/>
            </a:ln>
            <a:effectLst>
              <a:outerShdw blurRad="40000" dist="23000" dir="5400000" rotWithShape="0">
                <a:srgbClr val="000000">
                  <a:alpha val="35000"/>
                </a:srgbClr>
              </a:outerShdw>
            </a:effectLst>
          </c:spPr>
          <c:marker>
            <c:symbol val="circle"/>
            <c:size val="12"/>
            <c:spPr>
              <a:solidFill>
                <a:schemeClr val="accent6"/>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val>
            <c:numRef>
              <c:f>VLOOKUP!$C$33:$L$33</c:f>
            </c:numRef>
          </c:val>
          <c:smooth val="1"/>
          <c:extLst xmlns:c16r2="http://schemas.microsoft.com/office/drawing/2015/06/chart">
            <c:ext xmlns:c16="http://schemas.microsoft.com/office/drawing/2014/chart" uri="{C3380CC4-5D6E-409C-BE32-E72D297353CC}">
              <c16:uniqueId val="{00000000-C50B-4FC0-A290-E69E86AC2851}"/>
            </c:ext>
            <c:ext xmlns:c15="http://schemas.microsoft.com/office/drawing/2012/chart" uri="{02D57815-91ED-43cb-92C2-25804820EDAC}">
              <c15:filteredCategoryTitle>
                <c15:cat>
                  <c:multiLvlStrRef>
                    <c:extLst>
                      <c:ext uri="{02D57815-91ED-43cb-92C2-25804820EDAC}">
                        <c15:formulaRef>
                          <c15:sqref>VLOOKUP!$C$32:$L$32</c15:sqref>
                        </c15:formulaRef>
                      </c:ext>
                    </c:extLst>
                  </c:multiLvlStrRef>
                </c15:cat>
              </c15:filteredCategoryTitle>
            </c:ext>
          </c:extLst>
        </c:ser>
        <c:dLbls>
          <c:showLegendKey val="0"/>
          <c:showVal val="0"/>
          <c:showCatName val="0"/>
          <c:showSerName val="0"/>
          <c:showPercent val="0"/>
          <c:showBubbleSize val="0"/>
        </c:dLbls>
        <c:marker val="1"/>
        <c:smooth val="0"/>
        <c:axId val="137728448"/>
        <c:axId val="138711016"/>
      </c:lineChart>
      <c:catAx>
        <c:axId val="137728448"/>
        <c:scaling>
          <c:orientation val="minMax"/>
        </c:scaling>
        <c:delete val="0"/>
        <c:axPos val="b"/>
        <c:majorGridlines>
          <c:spPr>
            <a:ln>
              <a:solidFill>
                <a:schemeClr val="bg1">
                  <a:lumMod val="65000"/>
                </a:schemeClr>
              </a:solidFill>
            </a:ln>
          </c:spPr>
        </c:majorGridlines>
        <c:numFmt formatCode="d\-mmm" sourceLinked="1"/>
        <c:majorTickMark val="out"/>
        <c:minorTickMark val="none"/>
        <c:tickLblPos val="nextTo"/>
        <c:txPr>
          <a:bodyPr/>
          <a:lstStyle/>
          <a:p>
            <a:pPr>
              <a:defRPr lang="de-DE" b="1"/>
            </a:pPr>
            <a:endParaRPr lang="en-US"/>
          </a:p>
        </c:txPr>
        <c:crossAx val="138711016"/>
        <c:crosses val="autoZero"/>
        <c:auto val="1"/>
        <c:lblAlgn val="ctr"/>
        <c:lblOffset val="100"/>
        <c:noMultiLvlLbl val="1"/>
      </c:catAx>
      <c:valAx>
        <c:axId val="138711016"/>
        <c:scaling>
          <c:orientation val="minMax"/>
          <c:max val="45"/>
          <c:min val="0"/>
        </c:scaling>
        <c:delete val="0"/>
        <c:axPos val="l"/>
        <c:majorGridlines>
          <c:spPr>
            <a:ln>
              <a:solidFill>
                <a:schemeClr val="tx1">
                  <a:lumMod val="75000"/>
                  <a:lumOff val="25000"/>
                </a:schemeClr>
              </a:solidFill>
            </a:ln>
          </c:spPr>
        </c:majorGridlines>
        <c:numFmt formatCode="0.0&quot;  &quot;" sourceLinked="1"/>
        <c:majorTickMark val="out"/>
        <c:minorTickMark val="none"/>
        <c:tickLblPos val="nextTo"/>
        <c:txPr>
          <a:bodyPr/>
          <a:lstStyle/>
          <a:p>
            <a:pPr>
              <a:defRPr lang="de-DE" b="1"/>
            </a:pPr>
            <a:endParaRPr lang="en-US"/>
          </a:p>
        </c:txPr>
        <c:crossAx val="137728448"/>
        <c:crosses val="autoZero"/>
        <c:crossBetween val="between"/>
        <c:minorUnit val="5"/>
      </c:valAx>
      <c:spPr>
        <a:gradFill flip="none" rotWithShape="1">
          <a:gsLst>
            <a:gs pos="0">
              <a:schemeClr val="tx2">
                <a:lumMod val="20000"/>
                <a:lumOff val="80000"/>
              </a:schemeClr>
            </a:gs>
            <a:gs pos="41000">
              <a:srgbClr val="E6EDF6"/>
            </a:gs>
            <a:gs pos="66000">
              <a:schemeClr val="bg1"/>
            </a:gs>
          </a:gsLst>
          <a:lin ang="16200000" scaled="0"/>
          <a:tileRect/>
        </a:gradFill>
      </c:spPr>
    </c:plotArea>
    <c:plotVisOnly val="1"/>
    <c:dispBlanksAs val="gap"/>
    <c:showDLblsOverMax val="0"/>
  </c:chart>
  <c:spPr>
    <a:solidFill>
      <a:schemeClr val="bg1">
        <a:lumMod val="85000"/>
      </a:schemeClr>
    </a:solidFill>
    <a:effectLst>
      <a:outerShdw blurRad="50800" dist="50800" dir="21540000" algn="ctr" rotWithShape="0">
        <a:srgbClr val="EEECE1">
          <a:lumMod val="50000"/>
        </a:srgbClr>
      </a:outerShdw>
    </a:effectLst>
  </c:spPr>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730594347605861E-2"/>
          <c:y val="6.3037491273457966E-2"/>
          <c:w val="0.92966533226494585"/>
          <c:h val="0.80349559543923399"/>
        </c:manualLayout>
      </c:layout>
      <c:lineChart>
        <c:grouping val="standard"/>
        <c:varyColors val="0"/>
        <c:ser>
          <c:idx val="0"/>
          <c:order val="0"/>
          <c:tx>
            <c:strRef>
              <c:f>HLOOKUP!$D$14</c:f>
              <c:strCache>
                <c:ptCount val="1"/>
                <c:pt idx="0">
                  <c:v>10-Jan</c:v>
                </c:pt>
              </c:strCache>
            </c:strRef>
          </c:tx>
          <c:spPr>
            <a:ln w="22225">
              <a:solidFill>
                <a:sysClr val="windowText" lastClr="000000"/>
              </a:solidFill>
            </a:ln>
          </c:spPr>
          <c:marker>
            <c:symbol val="circle"/>
            <c:size val="7"/>
            <c:spPr>
              <a:solidFill>
                <a:schemeClr val="bg1"/>
              </a:solidFill>
              <a:ln w="19050">
                <a:solidFill>
                  <a:sysClr val="windowText" lastClr="000000"/>
                </a:solidFill>
              </a:ln>
            </c:spPr>
          </c:marker>
          <c:cat>
            <c:strRef>
              <c:f>HLOOKUP!$E$13:$K$13</c:f>
              <c:strCache>
                <c:ptCount val="7"/>
                <c:pt idx="0">
                  <c:v>Brisbane</c:v>
                </c:pt>
                <c:pt idx="1">
                  <c:v>Bundaberg</c:v>
                </c:pt>
                <c:pt idx="2">
                  <c:v>Cairns</c:v>
                </c:pt>
                <c:pt idx="3">
                  <c:v>Gladstone</c:v>
                </c:pt>
                <c:pt idx="4">
                  <c:v>Mackay</c:v>
                </c:pt>
                <c:pt idx="5">
                  <c:v>Rockhampton</c:v>
                </c:pt>
                <c:pt idx="6">
                  <c:v>Townsville</c:v>
                </c:pt>
              </c:strCache>
            </c:strRef>
          </c:cat>
          <c:val>
            <c:numRef>
              <c:f>HLOOKUP!$E$14:$K$14</c:f>
              <c:numCache>
                <c:formatCode>00.0</c:formatCode>
                <c:ptCount val="7"/>
              </c:numCache>
            </c:numRef>
          </c:val>
          <c:smooth val="1"/>
          <c:extLst xmlns:c16r2="http://schemas.microsoft.com/office/drawing/2015/06/chart">
            <c:ext xmlns:c16="http://schemas.microsoft.com/office/drawing/2014/chart" uri="{C3380CC4-5D6E-409C-BE32-E72D297353CC}">
              <c16:uniqueId val="{00000000-18B2-4878-AF74-3E5E9A0E225D}"/>
            </c:ext>
          </c:extLst>
        </c:ser>
        <c:dLbls>
          <c:showLegendKey val="0"/>
          <c:showVal val="0"/>
          <c:showCatName val="0"/>
          <c:showSerName val="0"/>
          <c:showPercent val="0"/>
          <c:showBubbleSize val="0"/>
        </c:dLbls>
        <c:marker val="1"/>
        <c:smooth val="0"/>
        <c:axId val="139466696"/>
        <c:axId val="139464344"/>
      </c:lineChart>
      <c:catAx>
        <c:axId val="139466696"/>
        <c:scaling>
          <c:orientation val="minMax"/>
        </c:scaling>
        <c:delete val="0"/>
        <c:axPos val="b"/>
        <c:majorGridlines>
          <c:spPr>
            <a:ln>
              <a:solidFill>
                <a:schemeClr val="accent3">
                  <a:lumMod val="75000"/>
                </a:schemeClr>
              </a:solidFill>
            </a:ln>
          </c:spPr>
        </c:majorGridlines>
        <c:numFmt formatCode="General" sourceLinked="1"/>
        <c:majorTickMark val="out"/>
        <c:minorTickMark val="none"/>
        <c:tickLblPos val="nextTo"/>
        <c:txPr>
          <a:bodyPr/>
          <a:lstStyle/>
          <a:p>
            <a:pPr>
              <a:defRPr lang="de-DE" b="1">
                <a:latin typeface="Arial" panose="020B0604020202020204" pitchFamily="34" charset="0"/>
                <a:cs typeface="Arial" panose="020B0604020202020204" pitchFamily="34" charset="0"/>
              </a:defRPr>
            </a:pPr>
            <a:endParaRPr lang="en-US"/>
          </a:p>
        </c:txPr>
        <c:crossAx val="139464344"/>
        <c:crosses val="autoZero"/>
        <c:auto val="1"/>
        <c:lblAlgn val="ctr"/>
        <c:lblOffset val="100"/>
        <c:noMultiLvlLbl val="0"/>
      </c:catAx>
      <c:valAx>
        <c:axId val="139464344"/>
        <c:scaling>
          <c:orientation val="minMax"/>
        </c:scaling>
        <c:delete val="0"/>
        <c:axPos val="l"/>
        <c:majorGridlines>
          <c:spPr>
            <a:ln>
              <a:solidFill>
                <a:schemeClr val="accent3">
                  <a:lumMod val="75000"/>
                </a:schemeClr>
              </a:solidFill>
            </a:ln>
          </c:spPr>
        </c:majorGridlines>
        <c:numFmt formatCode="00.0" sourceLinked="1"/>
        <c:majorTickMark val="out"/>
        <c:minorTickMark val="none"/>
        <c:tickLblPos val="nextTo"/>
        <c:txPr>
          <a:bodyPr/>
          <a:lstStyle/>
          <a:p>
            <a:pPr>
              <a:defRPr lang="de-DE" b="1">
                <a:latin typeface="Arial" panose="020B0604020202020204" pitchFamily="34" charset="0"/>
                <a:cs typeface="Arial" panose="020B0604020202020204" pitchFamily="34" charset="0"/>
              </a:defRPr>
            </a:pPr>
            <a:endParaRPr lang="en-US"/>
          </a:p>
        </c:txPr>
        <c:crossAx val="139466696"/>
        <c:crosses val="autoZero"/>
        <c:crossBetween val="between"/>
      </c:valAx>
      <c:spPr>
        <a:gradFill flip="none" rotWithShape="1">
          <a:gsLst>
            <a:gs pos="0">
              <a:schemeClr val="bg1"/>
            </a:gs>
            <a:gs pos="71000">
              <a:schemeClr val="accent6">
                <a:lumMod val="60000"/>
                <a:lumOff val="40000"/>
              </a:schemeClr>
            </a:gs>
            <a:gs pos="35000">
              <a:schemeClr val="accent6">
                <a:lumMod val="40000"/>
                <a:lumOff val="60000"/>
              </a:schemeClr>
            </a:gs>
            <a:gs pos="100000">
              <a:schemeClr val="accent6"/>
            </a:gs>
          </a:gsLst>
          <a:lin ang="16200000" scaled="0"/>
          <a:tileRect/>
        </a:gradFill>
      </c:spPr>
    </c:plotArea>
    <c:plotVisOnly val="1"/>
    <c:dispBlanksAs val="gap"/>
    <c:showDLblsOverMax val="0"/>
  </c:chart>
  <c:spPr>
    <a:solidFill>
      <a:schemeClr val="bg1">
        <a:lumMod val="85000"/>
      </a:schemeClr>
    </a:solidFill>
    <a:effectLst>
      <a:outerShdw blurRad="50800" dist="50800" dir="21540000" algn="ctr" rotWithShape="0">
        <a:srgbClr val="EEECE1">
          <a:lumMod val="50000"/>
        </a:srgbClr>
      </a:outerShdw>
    </a:effectLst>
  </c:spPr>
  <c:printSettings>
    <c:headerFooter/>
    <c:pageMargins b="0.78740157499999996" l="0.70000000000000062" r="0.70000000000000062" t="0.78740157499999996" header="0.30000000000000032" footer="0.30000000000000032"/>
    <c:pageSetup/>
  </c:printSettings>
</c:chartSpace>
</file>

<file path=xl/ctrlProps/ctrlProp1.xml><?xml version="1.0" encoding="utf-8"?>
<formControlPr xmlns="http://schemas.microsoft.com/office/spreadsheetml/2009/9/main" objectType="Drop" dropStyle="combo" dx="16" fmlaLink="D14" fmlaRange="$D$17:$D$32" noThreeD="1" sel="10" val="8"/>
</file>

<file path=xl/ctrlProps/ctrlProp2.xml><?xml version="1.0" encoding="utf-8"?>
<formControlPr xmlns="http://schemas.microsoft.com/office/spreadsheetml/2009/9/main" objectType="Drop" dropStyle="combo" dx="16" fmlaLink="$B$17" fmlaRange="Departments" sel="3" val="0"/>
</file>

<file path=xl/ctrlProps/ctrlProp3.xml><?xml version="1.0" encoding="utf-8"?>
<formControlPr xmlns="http://schemas.microsoft.com/office/spreadsheetml/2009/9/main" objectType="Drop" dropStyle="combo" dx="16" fmlaLink="$D$17" fmlaRange="Branches" sel="2"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absolute">
    <xdr:from>
      <xdr:col>5</xdr:col>
      <xdr:colOff>436790</xdr:colOff>
      <xdr:row>0</xdr:row>
      <xdr:rowOff>95250</xdr:rowOff>
    </xdr:from>
    <xdr:to>
      <xdr:col>9</xdr:col>
      <xdr:colOff>20577</xdr:colOff>
      <xdr:row>0</xdr:row>
      <xdr:rowOff>1082853</xdr:rowOff>
    </xdr:to>
    <xdr:pic>
      <xdr:nvPicPr>
        <xdr:cNvPr id="2" name="Picture 1" descr="Excel logo">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8113940" y="95250"/>
          <a:ext cx="1879312" cy="987603"/>
        </a:xfrm>
        <a:prstGeom prst="rect">
          <a:avLst/>
        </a:prstGeom>
      </xdr:spPr>
    </xdr:pic>
    <xdr:clientData/>
  </xdr:twoCellAnchor>
  <xdr:twoCellAnchor editAs="oneCell">
    <xdr:from>
      <xdr:col>0</xdr:col>
      <xdr:colOff>214994</xdr:colOff>
      <xdr:row>0</xdr:row>
      <xdr:rowOff>200025</xdr:rowOff>
    </xdr:from>
    <xdr:to>
      <xdr:col>2</xdr:col>
      <xdr:colOff>306783</xdr:colOff>
      <xdr:row>0</xdr:row>
      <xdr:rowOff>904874</xdr:rowOff>
    </xdr:to>
    <xdr:pic>
      <xdr:nvPicPr>
        <xdr:cNvPr id="4" name="Picture 3">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4994" y="200025"/>
          <a:ext cx="1663414" cy="7048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21</xdr:row>
      <xdr:rowOff>2930</xdr:rowOff>
    </xdr:from>
    <xdr:to>
      <xdr:col>9</xdr:col>
      <xdr:colOff>0</xdr:colOff>
      <xdr:row>29</xdr:row>
      <xdr:rowOff>197826</xdr:rowOff>
    </xdr:to>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8284</xdr:colOff>
      <xdr:row>3</xdr:row>
      <xdr:rowOff>0</xdr:rowOff>
    </xdr:from>
    <xdr:to>
      <xdr:col>11</xdr:col>
      <xdr:colOff>33131</xdr:colOff>
      <xdr:row>10</xdr:row>
      <xdr:rowOff>304801</xdr:rowOff>
    </xdr:to>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3</xdr:col>
          <xdr:colOff>0</xdr:colOff>
          <xdr:row>13</xdr:row>
          <xdr:rowOff>0</xdr:rowOff>
        </xdr:from>
        <xdr:to>
          <xdr:col>4</xdr:col>
          <xdr:colOff>76200</xdr:colOff>
          <xdr:row>13</xdr:row>
          <xdr:rowOff>219075</xdr:rowOff>
        </xdr:to>
        <xdr:sp macro="" textlink="">
          <xdr:nvSpPr>
            <xdr:cNvPr id="17409" name="Drop Down 1" hidden="1">
              <a:extLst>
                <a:ext uri="{63B3BB69-23CF-44E3-9099-C40C66FF867C}">
                  <a14:compatExt spid="_x0000_s17409"/>
                </a:ext>
                <a:ext uri="{FF2B5EF4-FFF2-40B4-BE49-F238E27FC236}">
                  <a16:creationId xmlns:a16="http://schemas.microsoft.com/office/drawing/2014/main" xmlns="" id="{00000000-0008-0000-04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14</xdr:row>
          <xdr:rowOff>19050</xdr:rowOff>
        </xdr:from>
        <xdr:to>
          <xdr:col>1</xdr:col>
          <xdr:colOff>1190625</xdr:colOff>
          <xdr:row>15</xdr:row>
          <xdr:rowOff>19050</xdr:rowOff>
        </xdr:to>
        <xdr:sp macro="" textlink="">
          <xdr:nvSpPr>
            <xdr:cNvPr id="7169" name="Drop Down 1" hidden="1">
              <a:extLst>
                <a:ext uri="{63B3BB69-23CF-44E3-9099-C40C66FF867C}">
                  <a14:compatExt spid="_x0000_s7169"/>
                </a:ext>
                <a:ext uri="{FF2B5EF4-FFF2-40B4-BE49-F238E27FC236}">
                  <a16:creationId xmlns:a16="http://schemas.microsoft.com/office/drawing/2014/main" xmlns="" id="{00000000-0008-0000-06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9525</xdr:rowOff>
        </xdr:from>
        <xdr:to>
          <xdr:col>3</xdr:col>
          <xdr:colOff>1181100</xdr:colOff>
          <xdr:row>15</xdr:row>
          <xdr:rowOff>9525</xdr:rowOff>
        </xdr:to>
        <xdr:sp macro="" textlink="">
          <xdr:nvSpPr>
            <xdr:cNvPr id="7170" name="Drop Down 2" hidden="1">
              <a:extLst>
                <a:ext uri="{63B3BB69-23CF-44E3-9099-C40C66FF867C}">
                  <a14:compatExt spid="_x0000_s7170"/>
                </a:ext>
                <a:ext uri="{FF2B5EF4-FFF2-40B4-BE49-F238E27FC236}">
                  <a16:creationId xmlns:a16="http://schemas.microsoft.com/office/drawing/2014/main" xmlns="" id="{00000000-0008-0000-06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6</xdr:col>
      <xdr:colOff>552450</xdr:colOff>
      <xdr:row>0</xdr:row>
      <xdr:rowOff>0</xdr:rowOff>
    </xdr:from>
    <xdr:to>
      <xdr:col>8</xdr:col>
      <xdr:colOff>771525</xdr:colOff>
      <xdr:row>1</xdr:row>
      <xdr:rowOff>94801</xdr:rowOff>
    </xdr:to>
    <xdr:pic>
      <xdr:nvPicPr>
        <xdr:cNvPr id="2" name="Picture 1" descr="C:\Users\Yolande\AppData\Local\Microsoft\Windows\Temporary Internet Files\Content.IE5\IOOE732T\MC900157569[1].wmf">
          <a:extLst>
            <a:ext uri="{FF2B5EF4-FFF2-40B4-BE49-F238E27FC236}">
              <a16:creationId xmlns:a16="http://schemas.microsoft.com/office/drawing/2014/main" xmlns=""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0175" y="0"/>
          <a:ext cx="1400175" cy="542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myExercises\Excel%20Dashboard%20Exercises\Functions%20-d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_Data\Courseware\_Office%202010\CTSB%20415%20-%20Excel%20Dashboards%202007-2010%20xxxx\Functions%20-%20db.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SEAF%20Excel%20Advanced%20Functions/Lookup%20Funct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olan/AppData/Local/Temp/Temp1_MSEAF-Excel%20Advanced%20Functions.zip/MSEAF%20Excel%20Advanced%20Functions/Lookup%20Func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LOOKUP - Table"/>
      <sheetName val="VLOOKUP1"/>
      <sheetName val="VLOOKUP (2)"/>
      <sheetName val="HLOOKUP"/>
      <sheetName val="SUMPRODUCT"/>
      <sheetName val="SUMPRODUCT 1"/>
      <sheetName val="SUMPRODUCT 2"/>
      <sheetName val="CHOOSE"/>
      <sheetName val="INDEX"/>
    </sheetNames>
    <sheetDataSet>
      <sheetData sheetId="0">
        <row r="10">
          <cell r="C10" t="str">
            <v>3M</v>
          </cell>
        </row>
      </sheetData>
      <sheetData sheetId="1">
        <row r="2">
          <cell r="C2" t="str">
            <v>Account Name</v>
          </cell>
        </row>
      </sheetData>
      <sheetData sheetId="2"/>
      <sheetData sheetId="3"/>
      <sheetData sheetId="4"/>
      <sheetData sheetId="5"/>
      <sheetData sheetId="6">
        <row r="3">
          <cell r="B3">
            <v>2007</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LOOKUP"/>
      <sheetName val="HLOOKUP"/>
      <sheetName val="OFFSET"/>
      <sheetName val="SUMPRODUCT"/>
      <sheetName val="SUMPRODUCT 1"/>
      <sheetName val="SUMPRODUCT 2"/>
      <sheetName val="CHOOSE"/>
      <sheetName val="INDEX"/>
    </sheetNames>
    <sheetDataSet>
      <sheetData sheetId="0">
        <row r="2">
          <cell r="C2" t="str">
            <v>Account Name</v>
          </cell>
        </row>
        <row r="3">
          <cell r="C3" t="str">
            <v>3M</v>
          </cell>
        </row>
        <row r="9">
          <cell r="C9" t="str">
            <v>Account Name</v>
          </cell>
        </row>
        <row r="10">
          <cell r="C10" t="str">
            <v>3M</v>
          </cell>
        </row>
        <row r="11">
          <cell r="C11" t="str">
            <v>Aetna</v>
          </cell>
        </row>
        <row r="12">
          <cell r="C12" t="str">
            <v>Air Products &amp; Chem.</v>
          </cell>
        </row>
        <row r="13">
          <cell r="C13" t="str">
            <v>Alcoa</v>
          </cell>
        </row>
        <row r="14">
          <cell r="C14" t="str">
            <v>Allstate</v>
          </cell>
        </row>
        <row r="15">
          <cell r="C15" t="str">
            <v>Alltel</v>
          </cell>
        </row>
        <row r="16">
          <cell r="C16" t="str">
            <v>Altria Group</v>
          </cell>
        </row>
        <row r="17">
          <cell r="C17" t="str">
            <v>Amazon.com</v>
          </cell>
        </row>
        <row r="18">
          <cell r="C18" t="str">
            <v>American Express</v>
          </cell>
        </row>
        <row r="19">
          <cell r="C19" t="str">
            <v>American Intl. Group</v>
          </cell>
        </row>
        <row r="20">
          <cell r="C20" t="str">
            <v>American Standard</v>
          </cell>
        </row>
        <row r="21">
          <cell r="C21" t="str">
            <v>Ameriprise Financial</v>
          </cell>
        </row>
        <row r="22">
          <cell r="C22" t="str">
            <v>AmerisourceBergen</v>
          </cell>
        </row>
        <row r="23">
          <cell r="C23" t="str">
            <v>Anadarko Petroleum</v>
          </cell>
        </row>
        <row r="24">
          <cell r="C24" t="str">
            <v>Aon</v>
          </cell>
        </row>
        <row r="25">
          <cell r="C25" t="str">
            <v>Apache</v>
          </cell>
        </row>
        <row r="26">
          <cell r="C26" t="str">
            <v>Applied Materials</v>
          </cell>
        </row>
        <row r="27">
          <cell r="C27" t="str">
            <v>Aramark</v>
          </cell>
        </row>
        <row r="28">
          <cell r="C28" t="str">
            <v>Archer Daniels Midland</v>
          </cell>
        </row>
        <row r="29">
          <cell r="C29" t="str">
            <v>ArvinMeritor</v>
          </cell>
        </row>
        <row r="30">
          <cell r="C30" t="str">
            <v>Ashland</v>
          </cell>
        </row>
        <row r="31">
          <cell r="C31" t="str">
            <v>Assurant</v>
          </cell>
        </row>
        <row r="32">
          <cell r="C32" t="str">
            <v>AT&amp;T</v>
          </cell>
        </row>
        <row r="33">
          <cell r="C33" t="str">
            <v>Automatic Data Proc.</v>
          </cell>
        </row>
        <row r="34">
          <cell r="C34" t="str">
            <v>Avon Products</v>
          </cell>
        </row>
        <row r="35">
          <cell r="C35" t="str">
            <v>Baker Hughes</v>
          </cell>
        </row>
        <row r="36">
          <cell r="C36" t="str">
            <v>Bank of America Corp.</v>
          </cell>
        </row>
        <row r="37">
          <cell r="C37" t="str">
            <v>Bank of New York Co.</v>
          </cell>
        </row>
        <row r="38">
          <cell r="C38" t="str">
            <v>Baxter International</v>
          </cell>
        </row>
        <row r="39">
          <cell r="C39" t="str">
            <v>BB&amp;T Corp.</v>
          </cell>
        </row>
        <row r="40">
          <cell r="C40" t="str">
            <v>Berkshire Hathaway</v>
          </cell>
        </row>
        <row r="41">
          <cell r="C41" t="str">
            <v>Best Buy</v>
          </cell>
        </row>
        <row r="42">
          <cell r="C42" t="str">
            <v>BJ's Wholesale Club</v>
          </cell>
        </row>
        <row r="43">
          <cell r="C43" t="str">
            <v>Boeing</v>
          </cell>
        </row>
        <row r="44">
          <cell r="C44" t="str">
            <v>Cardinal Health</v>
          </cell>
        </row>
        <row r="45">
          <cell r="C45" t="str">
            <v>Caremark Rx</v>
          </cell>
        </row>
        <row r="46">
          <cell r="C46" t="str">
            <v>Caterpillar</v>
          </cell>
        </row>
        <row r="47">
          <cell r="C47" t="str">
            <v>CenterPoint Energy</v>
          </cell>
        </row>
        <row r="48">
          <cell r="C48" t="str">
            <v>Chevron</v>
          </cell>
        </row>
        <row r="49">
          <cell r="C49" t="str">
            <v>Circuit City Stores</v>
          </cell>
        </row>
        <row r="50">
          <cell r="C50" t="str">
            <v>Cisco Systems</v>
          </cell>
        </row>
        <row r="51">
          <cell r="C51" t="str">
            <v>Citigroup</v>
          </cell>
        </row>
        <row r="52">
          <cell r="C52" t="str">
            <v>Coca-Cola</v>
          </cell>
        </row>
        <row r="53">
          <cell r="C53" t="str">
            <v>Comcast</v>
          </cell>
        </row>
        <row r="54">
          <cell r="C54" t="str">
            <v>ConocoPhillips</v>
          </cell>
        </row>
        <row r="55">
          <cell r="C55" t="str">
            <v>Consolidated Edison</v>
          </cell>
        </row>
        <row r="56">
          <cell r="C56" t="str">
            <v>Costco Wholesale</v>
          </cell>
        </row>
        <row r="57">
          <cell r="C57" t="str">
            <v>Countrywide Financial</v>
          </cell>
        </row>
        <row r="58">
          <cell r="C58" t="str">
            <v>CSX</v>
          </cell>
        </row>
        <row r="59">
          <cell r="C59" t="str">
            <v>Cummins</v>
          </cell>
        </row>
        <row r="60">
          <cell r="C60" t="str">
            <v>CVS/Caremark</v>
          </cell>
        </row>
        <row r="61">
          <cell r="C61" t="str">
            <v>Dana</v>
          </cell>
        </row>
        <row r="62">
          <cell r="C62" t="str">
            <v>Danaher</v>
          </cell>
        </row>
        <row r="63">
          <cell r="C63" t="str">
            <v>Dean Foods</v>
          </cell>
        </row>
        <row r="64">
          <cell r="C64" t="str">
            <v>Deere</v>
          </cell>
        </row>
        <row r="65">
          <cell r="C65" t="str">
            <v>Dell</v>
          </cell>
        </row>
        <row r="66">
          <cell r="C66" t="str">
            <v>Delphi</v>
          </cell>
        </row>
        <row r="67">
          <cell r="C67" t="str">
            <v>Devon Energy</v>
          </cell>
        </row>
        <row r="68">
          <cell r="C68" t="str">
            <v>Dollar General</v>
          </cell>
        </row>
        <row r="69">
          <cell r="C69" t="str">
            <v>Dow Chemical</v>
          </cell>
        </row>
        <row r="70">
          <cell r="C70" t="str">
            <v>DTE Energy</v>
          </cell>
        </row>
        <row r="71">
          <cell r="C71" t="str">
            <v>DuPont</v>
          </cell>
        </row>
        <row r="72">
          <cell r="C72" t="str">
            <v>Echostar Communications</v>
          </cell>
        </row>
        <row r="73">
          <cell r="C73" t="str">
            <v>EMC</v>
          </cell>
        </row>
        <row r="74">
          <cell r="C74" t="str">
            <v>Entergy</v>
          </cell>
        </row>
        <row r="75">
          <cell r="C75" t="str">
            <v>Exxon Mobil</v>
          </cell>
        </row>
        <row r="76">
          <cell r="C76" t="str">
            <v>Federated Dept. Stores</v>
          </cell>
        </row>
        <row r="77">
          <cell r="C77" t="str">
            <v>FedEx</v>
          </cell>
        </row>
        <row r="78">
          <cell r="C78" t="str">
            <v>Fidelity National Financial</v>
          </cell>
        </row>
        <row r="79">
          <cell r="C79" t="str">
            <v>Fifth Third Bancorp</v>
          </cell>
        </row>
        <row r="80">
          <cell r="C80" t="str">
            <v>First American Corp.</v>
          </cell>
        </row>
        <row r="81">
          <cell r="C81" t="str">
            <v>FirstEnergy</v>
          </cell>
        </row>
        <row r="82">
          <cell r="C82" t="str">
            <v>Ford Motor</v>
          </cell>
        </row>
        <row r="83">
          <cell r="C83" t="str">
            <v>Fortune Brands</v>
          </cell>
        </row>
        <row r="84">
          <cell r="C84" t="str">
            <v>Freddie Mac</v>
          </cell>
        </row>
        <row r="85">
          <cell r="C85" t="str">
            <v>General Dynamics</v>
          </cell>
        </row>
        <row r="86">
          <cell r="C86" t="str">
            <v>General Electric</v>
          </cell>
        </row>
        <row r="87">
          <cell r="C87" t="str">
            <v>General Mills</v>
          </cell>
        </row>
        <row r="88">
          <cell r="C88" t="str">
            <v>General Motors</v>
          </cell>
        </row>
        <row r="89">
          <cell r="C89" t="str">
            <v>Genuine Parts</v>
          </cell>
        </row>
        <row r="90">
          <cell r="C90" t="str">
            <v>Genworth Financial</v>
          </cell>
        </row>
        <row r="91">
          <cell r="C91" t="str">
            <v>Goldman Sachs Group</v>
          </cell>
        </row>
        <row r="92">
          <cell r="C92" t="str">
            <v>Google</v>
          </cell>
        </row>
        <row r="93">
          <cell r="C93" t="str">
            <v>Guardian Life of America</v>
          </cell>
        </row>
        <row r="94">
          <cell r="C94" t="str">
            <v>H.J. Heinz</v>
          </cell>
        </row>
        <row r="95">
          <cell r="C95" t="str">
            <v>Halliburton</v>
          </cell>
        </row>
        <row r="96">
          <cell r="C96" t="str">
            <v>Harrah's Entertainment</v>
          </cell>
        </row>
        <row r="97">
          <cell r="C97" t="str">
            <v>Hartford Financial Services</v>
          </cell>
        </row>
        <row r="98">
          <cell r="C98" t="str">
            <v>HCA</v>
          </cell>
        </row>
        <row r="99">
          <cell r="C99" t="str">
            <v>Hess</v>
          </cell>
        </row>
        <row r="100">
          <cell r="C100" t="str">
            <v>Hewlett-Packard</v>
          </cell>
        </row>
        <row r="101">
          <cell r="C101" t="str">
            <v>Hilton Hotels</v>
          </cell>
        </row>
        <row r="102">
          <cell r="C102" t="str">
            <v>Home Depot</v>
          </cell>
        </row>
        <row r="103">
          <cell r="C103" t="str">
            <v>Honeywell Intl.</v>
          </cell>
        </row>
        <row r="104">
          <cell r="C104" t="str">
            <v>Ingram Micro</v>
          </cell>
        </row>
        <row r="105">
          <cell r="C105" t="str">
            <v>Intel</v>
          </cell>
        </row>
        <row r="106">
          <cell r="C106" t="str">
            <v>International Paper</v>
          </cell>
        </row>
        <row r="107">
          <cell r="C107" t="str">
            <v>Intl. Business Machines</v>
          </cell>
        </row>
        <row r="108">
          <cell r="C108" t="str">
            <v>ITT</v>
          </cell>
        </row>
        <row r="109">
          <cell r="C109" t="str">
            <v>J.P. Morgan Chase &amp; Co.</v>
          </cell>
        </row>
        <row r="110">
          <cell r="C110" t="str">
            <v>Johnson &amp; Johnson</v>
          </cell>
        </row>
        <row r="111">
          <cell r="C111" t="str">
            <v>Johnson Controls</v>
          </cell>
        </row>
        <row r="112">
          <cell r="C112" t="str">
            <v>KB Home</v>
          </cell>
        </row>
        <row r="113">
          <cell r="C113" t="str">
            <v>Kellogg</v>
          </cell>
        </row>
        <row r="114">
          <cell r="C114" t="str">
            <v>Kinder Morgan</v>
          </cell>
        </row>
        <row r="115">
          <cell r="C115" t="str">
            <v>Kroger</v>
          </cell>
        </row>
        <row r="116">
          <cell r="C116" t="str">
            <v>Lehman Brothers Holdings</v>
          </cell>
        </row>
        <row r="117">
          <cell r="C117" t="str">
            <v>Liberty Media</v>
          </cell>
        </row>
        <row r="118">
          <cell r="C118" t="str">
            <v>Liberty Mutual Ins. Group</v>
          </cell>
        </row>
        <row r="119">
          <cell r="C119" t="str">
            <v>Limited Brands</v>
          </cell>
        </row>
        <row r="120">
          <cell r="C120" t="str">
            <v>Lincoln National</v>
          </cell>
        </row>
        <row r="121">
          <cell r="C121" t="str">
            <v>Lockheed Martin</v>
          </cell>
        </row>
        <row r="122">
          <cell r="C122" t="str">
            <v>Lowe's</v>
          </cell>
        </row>
        <row r="123">
          <cell r="C123" t="str">
            <v>Lucent Technologies</v>
          </cell>
        </row>
        <row r="124">
          <cell r="C124" t="str">
            <v>Marathon Oil</v>
          </cell>
        </row>
        <row r="125">
          <cell r="C125" t="str">
            <v>Marriott International</v>
          </cell>
        </row>
        <row r="126">
          <cell r="C126" t="str">
            <v>Marsh &amp; McLennan</v>
          </cell>
        </row>
        <row r="127">
          <cell r="C127" t="str">
            <v>Massachusetts Mutual Life Insurance</v>
          </cell>
        </row>
        <row r="128">
          <cell r="C128" t="str">
            <v>McKesson</v>
          </cell>
        </row>
        <row r="129">
          <cell r="C129" t="str">
            <v>Medco Health Solutions</v>
          </cell>
        </row>
        <row r="130">
          <cell r="C130" t="str">
            <v>Medtronic</v>
          </cell>
        </row>
        <row r="131">
          <cell r="C131" t="str">
            <v>Merck</v>
          </cell>
        </row>
        <row r="132">
          <cell r="C132" t="str">
            <v>Merrill Lynch</v>
          </cell>
        </row>
        <row r="133">
          <cell r="C133" t="str">
            <v>MetLife</v>
          </cell>
        </row>
        <row r="134">
          <cell r="C134" t="str">
            <v>Microsoft</v>
          </cell>
        </row>
        <row r="135">
          <cell r="C135" t="str">
            <v>Morgan Stanley</v>
          </cell>
        </row>
        <row r="136">
          <cell r="C136" t="str">
            <v>Motorola</v>
          </cell>
        </row>
        <row r="137">
          <cell r="C137" t="str">
            <v>New York Life Insurance</v>
          </cell>
        </row>
        <row r="138">
          <cell r="C138" t="str">
            <v>News Corp.</v>
          </cell>
        </row>
        <row r="139">
          <cell r="C139" t="str">
            <v>Nordstrom</v>
          </cell>
        </row>
        <row r="140">
          <cell r="C140" t="str">
            <v>Norfolk Southern</v>
          </cell>
        </row>
        <row r="141">
          <cell r="C141" t="str">
            <v>Northrop Grumman</v>
          </cell>
        </row>
        <row r="142">
          <cell r="C142" t="str">
            <v>OfficeMax</v>
          </cell>
        </row>
        <row r="143">
          <cell r="C143" t="str">
            <v>Omnicom Group</v>
          </cell>
        </row>
        <row r="144">
          <cell r="C144" t="str">
            <v>ONEOK</v>
          </cell>
        </row>
        <row r="145">
          <cell r="C145" t="str">
            <v>Parker Hannifin</v>
          </cell>
        </row>
        <row r="146">
          <cell r="C146" t="str">
            <v>Pepco Holdings</v>
          </cell>
        </row>
        <row r="147">
          <cell r="C147" t="str">
            <v>PepsiCo</v>
          </cell>
        </row>
        <row r="148">
          <cell r="C148" t="str">
            <v>Pfizer</v>
          </cell>
        </row>
        <row r="149">
          <cell r="C149" t="str">
            <v>Phelps Dodge</v>
          </cell>
        </row>
        <row r="150">
          <cell r="C150" t="str">
            <v>PNC Financial Services Group</v>
          </cell>
        </row>
        <row r="151">
          <cell r="C151" t="str">
            <v>PPG Industries</v>
          </cell>
        </row>
        <row r="152">
          <cell r="C152" t="str">
            <v>Praxair</v>
          </cell>
        </row>
        <row r="153">
          <cell r="C153" t="str">
            <v>Principal Financial</v>
          </cell>
        </row>
        <row r="154">
          <cell r="C154" t="str">
            <v>Procter &amp; Gamble</v>
          </cell>
        </row>
        <row r="155">
          <cell r="C155" t="str">
            <v>Progress Energy</v>
          </cell>
        </row>
        <row r="156">
          <cell r="C156" t="str">
            <v>Prudential Financial</v>
          </cell>
        </row>
        <row r="157">
          <cell r="C157" t="str">
            <v>R.R. Donnelley &amp; Sons</v>
          </cell>
        </row>
        <row r="158">
          <cell r="C158" t="str">
            <v>Raytheon</v>
          </cell>
        </row>
        <row r="159">
          <cell r="C159" t="str">
            <v>Reliant Energy</v>
          </cell>
        </row>
        <row r="160">
          <cell r="C160" t="str">
            <v>Reynolds American</v>
          </cell>
        </row>
        <row r="161">
          <cell r="C161" t="str">
            <v>Rohm &amp; Haas</v>
          </cell>
        </row>
        <row r="162">
          <cell r="C162" t="str">
            <v>S&amp;C Holdco 3</v>
          </cell>
        </row>
        <row r="163">
          <cell r="C163" t="str">
            <v>Safeway</v>
          </cell>
        </row>
        <row r="164">
          <cell r="C164" t="str">
            <v>SAIC</v>
          </cell>
        </row>
        <row r="165">
          <cell r="C165" t="str">
            <v>Sanmina-SCI</v>
          </cell>
        </row>
        <row r="166">
          <cell r="C166" t="str">
            <v>Schering-Plough</v>
          </cell>
        </row>
        <row r="167">
          <cell r="C167" t="str">
            <v>Sears Holdings</v>
          </cell>
        </row>
        <row r="168">
          <cell r="C168" t="str">
            <v>Sempra Energy</v>
          </cell>
        </row>
        <row r="169">
          <cell r="C169" t="str">
            <v>SLM</v>
          </cell>
        </row>
        <row r="170">
          <cell r="C170" t="str">
            <v>Smithfield Foods</v>
          </cell>
        </row>
        <row r="171">
          <cell r="C171" t="str">
            <v>Solectron</v>
          </cell>
        </row>
        <row r="172">
          <cell r="C172" t="str">
            <v>Sonic Automotive</v>
          </cell>
        </row>
        <row r="173">
          <cell r="C173" t="str">
            <v>Southwest Airlines</v>
          </cell>
        </row>
        <row r="174">
          <cell r="C174" t="str">
            <v>Sprint Nextel</v>
          </cell>
        </row>
        <row r="175">
          <cell r="C175" t="str">
            <v>State Farm Insurance Cos</v>
          </cell>
        </row>
        <row r="176">
          <cell r="C176" t="str">
            <v>State St. Corp.</v>
          </cell>
        </row>
        <row r="177">
          <cell r="C177" t="str">
            <v>Sunoco</v>
          </cell>
        </row>
        <row r="178">
          <cell r="C178" t="str">
            <v>Sysco</v>
          </cell>
        </row>
        <row r="179">
          <cell r="C179" t="str">
            <v>Target</v>
          </cell>
        </row>
        <row r="180">
          <cell r="C180" t="str">
            <v>Tenet Healthcare</v>
          </cell>
        </row>
        <row r="181">
          <cell r="C181" t="str">
            <v>TEPPCO Partners</v>
          </cell>
        </row>
        <row r="182">
          <cell r="C182" t="str">
            <v>TIAA-CREF</v>
          </cell>
        </row>
        <row r="183">
          <cell r="C183" t="str">
            <v>Time Warner</v>
          </cell>
        </row>
        <row r="184">
          <cell r="C184" t="str">
            <v>Toys "R" Us</v>
          </cell>
        </row>
        <row r="185">
          <cell r="C185" t="str">
            <v>Travelers Cos.</v>
          </cell>
        </row>
        <row r="186">
          <cell r="C186" t="str">
            <v>TXU</v>
          </cell>
        </row>
        <row r="187">
          <cell r="C187" t="str">
            <v>Tyson Foods</v>
          </cell>
        </row>
        <row r="188">
          <cell r="C188" t="str">
            <v>United Auto Group</v>
          </cell>
        </row>
        <row r="189">
          <cell r="C189" t="str">
            <v>United Parcel Service</v>
          </cell>
        </row>
        <row r="190">
          <cell r="C190" t="str">
            <v>United Technologies</v>
          </cell>
        </row>
        <row r="191">
          <cell r="C191" t="str">
            <v>UnitedHealth Group</v>
          </cell>
        </row>
        <row r="192">
          <cell r="C192" t="str">
            <v>Unum Group</v>
          </cell>
        </row>
        <row r="193">
          <cell r="C193" t="str">
            <v>US Airways Group</v>
          </cell>
        </row>
        <row r="194">
          <cell r="C194" t="str">
            <v>Valero Energy</v>
          </cell>
        </row>
        <row r="195">
          <cell r="C195" t="str">
            <v>Verizon Communications</v>
          </cell>
        </row>
        <row r="196">
          <cell r="C196" t="str">
            <v>Viacom</v>
          </cell>
        </row>
        <row r="197">
          <cell r="C197" t="str">
            <v>Visteon</v>
          </cell>
        </row>
        <row r="198">
          <cell r="C198" t="str">
            <v>Wachovia Corp.</v>
          </cell>
        </row>
        <row r="199">
          <cell r="C199" t="str">
            <v>Walgreen</v>
          </cell>
        </row>
        <row r="200">
          <cell r="C200" t="str">
            <v>Wal-Mart Stores</v>
          </cell>
        </row>
        <row r="201">
          <cell r="C201" t="str">
            <v>Walt Disney</v>
          </cell>
        </row>
        <row r="202">
          <cell r="C202" t="str">
            <v>Washington Mutual</v>
          </cell>
        </row>
        <row r="203">
          <cell r="C203" t="str">
            <v>Wellpoint</v>
          </cell>
        </row>
        <row r="204">
          <cell r="C204" t="str">
            <v>Wells Fargo</v>
          </cell>
        </row>
        <row r="205">
          <cell r="C205" t="str">
            <v>Williams</v>
          </cell>
        </row>
        <row r="206">
          <cell r="C206" t="str">
            <v>World Fuel Services</v>
          </cell>
        </row>
        <row r="207">
          <cell r="C207" t="str">
            <v>Xcel Energy</v>
          </cell>
        </row>
        <row r="208">
          <cell r="C208" t="str">
            <v>YRC Worldwide</v>
          </cell>
        </row>
        <row r="209">
          <cell r="C209" t="str">
            <v>Yum Brands</v>
          </cell>
        </row>
      </sheetData>
      <sheetData sheetId="1" refreshError="1"/>
      <sheetData sheetId="2" refreshError="1"/>
      <sheetData sheetId="3" refreshError="1"/>
      <sheetData sheetId="4" refreshError="1"/>
      <sheetData sheetId="5" refreshError="1"/>
      <sheetData sheetId="6" refreshError="1"/>
      <sheetData sheetId="7">
        <row r="12">
          <cell r="G12" t="str">
            <v>Adelaide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 val="VLOOKUP"/>
      <sheetName val="HLOOKUP"/>
      <sheetName val="Web Data"/>
      <sheetName val="MATCH &amp; INDEX"/>
      <sheetName val="CHOOSE"/>
      <sheetName val="INDIRECT"/>
      <sheetName val="Data"/>
      <sheetName val="Analysis"/>
      <sheetName val="ROW &amp; COLUMN"/>
      <sheetName val="Advanced Lookup"/>
      <sheetName val="NorthEast"/>
      <sheetName val="SouthEast"/>
      <sheetName val="Central"/>
      <sheetName val="Review"/>
      <sheetName val="Lookup Functions"/>
    </sheetNames>
    <sheetDataSet>
      <sheetData sheetId="0" refreshError="1"/>
      <sheetData sheetId="1">
        <row r="41">
          <cell r="C41">
            <v>41334</v>
          </cell>
        </row>
      </sheetData>
      <sheetData sheetId="2">
        <row r="13">
          <cell r="E13" t="str">
            <v>Brisbane</v>
          </cell>
        </row>
      </sheetData>
      <sheetData sheetId="3" refreshError="1"/>
      <sheetData sheetId="4" refreshError="1"/>
      <sheetData sheetId="5" refreshError="1"/>
      <sheetData sheetId="6" refreshError="1"/>
      <sheetData sheetId="7">
        <row r="6">
          <cell r="W6" t="str">
            <v>Product</v>
          </cell>
        </row>
      </sheetData>
      <sheetData sheetId="8">
        <row r="3">
          <cell r="C3" t="str">
            <v>Product</v>
          </cell>
        </row>
      </sheetData>
      <sheetData sheetId="9" refreshError="1"/>
      <sheetData sheetId="10" refreshError="1"/>
      <sheetData sheetId="11" refreshError="1"/>
      <sheetData sheetId="12" refreshError="1"/>
      <sheetData sheetId="13" refreshError="1"/>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 val="VLOOKUP"/>
      <sheetName val="HLOOKUP"/>
      <sheetName val="Web Data"/>
      <sheetName val="MATCH &amp; INDEX"/>
      <sheetName val="CHOOSE"/>
      <sheetName val="INDIRECT"/>
      <sheetName val="Data"/>
      <sheetName val="Analysis"/>
      <sheetName val="ROW &amp; COLUMN"/>
      <sheetName val="Advanced Lookup"/>
      <sheetName val="NorthEast"/>
      <sheetName val="SouthEast"/>
      <sheetName val="Central"/>
      <sheetName val="Review"/>
      <sheetName val="Lookup Fun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6">
          <cell r="W6" t="str">
            <v>Product</v>
          </cell>
        </row>
        <row r="7">
          <cell r="W7" t="str">
            <v>Region</v>
          </cell>
        </row>
        <row r="8">
          <cell r="W8" t="str">
            <v>Customer</v>
          </cell>
        </row>
        <row r="9">
          <cell r="W9" t="str">
            <v>Operator</v>
          </cell>
        </row>
      </sheetData>
      <sheetData sheetId="8">
        <row r="3">
          <cell r="C3" t="str">
            <v>Product</v>
          </cell>
        </row>
      </sheetData>
      <sheetData sheetId="9" refreshError="1"/>
      <sheetData sheetId="10" refreshError="1"/>
      <sheetData sheetId="11" refreshError="1"/>
      <sheetData sheetId="12" refreshError="1"/>
      <sheetData sheetId="13" refreshError="1"/>
      <sheetData sheetId="14"/>
      <sheetData sheetId="15" refreshError="1"/>
    </sheetDataSet>
  </externalBook>
</externalLink>
</file>

<file path=xl/tables/table1.xml><?xml version="1.0" encoding="utf-8"?>
<table xmlns="http://schemas.openxmlformats.org/spreadsheetml/2006/main" id="2" name="Sales3" displayName="Sales3" ref="G18:J27" totalsRowShown="0" headerRowDxfId="6" dataDxfId="4" headerRowBorderDxfId="5" dataCellStyle="Comma">
  <autoFilter ref="G18:J27"/>
  <tableColumns count="4">
    <tableColumn id="1" name="Company" dataDxfId="3"/>
    <tableColumn id="2" name="Jan" dataDxfId="2" dataCellStyle="Comma"/>
    <tableColumn id="3" name="Feb" dataDxfId="1" dataCellStyle="Comma"/>
    <tableColumn id="4" name="Mar" dataDxfId="0" dataCellStyle="Comma"/>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00"/>
  </sheetPr>
  <dimension ref="A1:AD42"/>
  <sheetViews>
    <sheetView tabSelected="1" zoomScaleNormal="100" workbookViewId="0">
      <selection activeCell="D7" sqref="D7"/>
    </sheetView>
  </sheetViews>
  <sheetFormatPr defaultRowHeight="15"/>
  <cols>
    <col min="1" max="1" width="18.28515625" style="8" customWidth="1"/>
    <col min="2" max="2" width="5.28515625" style="8" customWidth="1"/>
    <col min="3" max="3" width="44.28515625" style="8" customWidth="1"/>
    <col min="4" max="4" width="40.85546875" style="8" customWidth="1"/>
    <col min="5" max="5" width="6.42578125" style="8" customWidth="1"/>
    <col min="6" max="6" width="7" style="8" customWidth="1"/>
    <col min="7" max="16384" width="9.140625" style="8"/>
  </cols>
  <sheetData>
    <row r="1" spans="1:30" s="67" customFormat="1" ht="87.75" customHeight="1">
      <c r="A1" s="12"/>
      <c r="B1" s="303"/>
      <c r="C1" s="300" t="s">
        <v>958</v>
      </c>
      <c r="D1" s="301"/>
      <c r="E1" s="302"/>
      <c r="F1" s="302"/>
      <c r="G1" s="302"/>
      <c r="H1" s="302"/>
      <c r="I1" s="12"/>
      <c r="J1" s="12"/>
      <c r="K1" s="12"/>
      <c r="L1" s="12"/>
      <c r="M1" s="12"/>
      <c r="N1" s="12"/>
      <c r="O1" s="12"/>
      <c r="P1" s="12"/>
      <c r="Q1" s="12"/>
      <c r="R1" s="12"/>
      <c r="S1" s="12"/>
      <c r="T1" s="12"/>
      <c r="U1" s="12"/>
      <c r="V1" s="12"/>
      <c r="W1" s="12"/>
      <c r="X1" s="12"/>
      <c r="Y1" s="12"/>
      <c r="Z1" s="12"/>
      <c r="AA1" s="12"/>
      <c r="AB1" s="12"/>
      <c r="AC1" s="12"/>
      <c r="AD1" s="12"/>
    </row>
    <row r="2" spans="1:30" ht="33">
      <c r="A2" s="9"/>
      <c r="B2" s="9"/>
      <c r="C2" s="64" t="s">
        <v>666</v>
      </c>
      <c r="D2" s="65"/>
      <c r="E2" s="9"/>
      <c r="F2" s="9"/>
      <c r="G2" s="9"/>
      <c r="H2" s="9"/>
      <c r="I2" s="9"/>
      <c r="J2" s="9"/>
      <c r="K2" s="9"/>
      <c r="L2" s="9"/>
      <c r="M2" s="9"/>
      <c r="N2" s="9"/>
      <c r="O2" s="9"/>
      <c r="P2" s="9"/>
      <c r="Q2" s="9"/>
      <c r="R2" s="9"/>
      <c r="S2" s="9"/>
      <c r="T2" s="9"/>
      <c r="U2" s="9"/>
      <c r="V2" s="9"/>
      <c r="W2" s="9"/>
      <c r="X2" s="9"/>
      <c r="Y2" s="9"/>
      <c r="Z2" s="9"/>
      <c r="AA2" s="9"/>
      <c r="AB2" s="9"/>
      <c r="AC2" s="9"/>
      <c r="AD2" s="9"/>
    </row>
    <row r="3" spans="1:30" s="67" customFormat="1" ht="33">
      <c r="A3" s="9"/>
      <c r="B3" s="9"/>
      <c r="C3" s="64"/>
      <c r="D3" s="65"/>
      <c r="E3" s="65"/>
      <c r="F3" s="65"/>
      <c r="G3" s="64"/>
      <c r="H3" s="15"/>
      <c r="I3" s="9"/>
      <c r="J3" s="9"/>
      <c r="K3" s="9"/>
      <c r="L3" s="9"/>
      <c r="M3" s="9"/>
      <c r="N3" s="9"/>
      <c r="O3" s="9"/>
      <c r="P3" s="9"/>
      <c r="Q3" s="9"/>
      <c r="R3" s="9"/>
      <c r="S3" s="9"/>
      <c r="T3" s="9"/>
      <c r="U3" s="9"/>
      <c r="V3" s="9"/>
      <c r="W3" s="9"/>
      <c r="X3" s="9"/>
      <c r="Y3" s="9"/>
      <c r="Z3" s="9"/>
      <c r="AA3" s="9"/>
      <c r="AB3" s="9"/>
      <c r="AC3" s="9"/>
      <c r="AD3" s="9"/>
    </row>
    <row r="4" spans="1:30" s="67" customFormat="1" ht="39" customHeight="1">
      <c r="A4" s="9"/>
      <c r="B4" s="10" t="s">
        <v>10</v>
      </c>
      <c r="C4" s="262" t="s">
        <v>671</v>
      </c>
      <c r="D4" s="9"/>
      <c r="E4" s="10" t="s">
        <v>10</v>
      </c>
      <c r="F4" s="262" t="s">
        <v>668</v>
      </c>
      <c r="G4" s="9"/>
      <c r="H4" s="9"/>
      <c r="I4" s="9"/>
      <c r="J4" s="9"/>
      <c r="K4" s="9"/>
      <c r="L4" s="9"/>
      <c r="M4" s="9"/>
      <c r="N4" s="9"/>
      <c r="O4" s="9"/>
      <c r="P4" s="9"/>
      <c r="Q4" s="9"/>
      <c r="R4" s="9"/>
      <c r="S4" s="9"/>
      <c r="T4" s="9"/>
      <c r="U4" s="9"/>
      <c r="V4" s="9"/>
      <c r="W4" s="9"/>
      <c r="X4" s="9"/>
      <c r="Y4" s="9"/>
      <c r="Z4" s="9"/>
      <c r="AA4" s="9"/>
      <c r="AB4" s="9"/>
      <c r="AC4" s="9"/>
      <c r="AD4" s="9"/>
    </row>
    <row r="5" spans="1:30" ht="30.75">
      <c r="A5" s="9"/>
      <c r="B5" s="10"/>
      <c r="C5" s="261" t="s">
        <v>802</v>
      </c>
      <c r="D5" s="14"/>
      <c r="E5" s="10"/>
      <c r="F5" s="261" t="s">
        <v>798</v>
      </c>
      <c r="G5" s="13"/>
      <c r="H5" s="9"/>
      <c r="I5" s="9"/>
      <c r="J5" s="9"/>
      <c r="K5" s="9"/>
      <c r="L5" s="9"/>
      <c r="M5" s="9"/>
      <c r="N5" s="9"/>
      <c r="O5" s="9"/>
      <c r="P5" s="9"/>
      <c r="Q5" s="9"/>
      <c r="R5" s="9"/>
      <c r="S5" s="9"/>
      <c r="T5" s="9"/>
      <c r="U5" s="9"/>
      <c r="V5" s="9"/>
      <c r="W5" s="9"/>
      <c r="X5" s="9"/>
      <c r="Y5" s="9"/>
      <c r="Z5" s="9"/>
      <c r="AA5" s="9"/>
      <c r="AB5" s="9"/>
      <c r="AC5" s="9"/>
      <c r="AD5" s="9"/>
    </row>
    <row r="6" spans="1:30" ht="30.75">
      <c r="A6" s="9"/>
      <c r="B6" s="10"/>
      <c r="C6" s="261" t="s">
        <v>803</v>
      </c>
      <c r="D6" s="14"/>
      <c r="E6" s="9"/>
      <c r="F6" s="261" t="s">
        <v>799</v>
      </c>
      <c r="G6" s="13"/>
      <c r="H6" s="9"/>
      <c r="I6" s="9"/>
      <c r="J6" s="9"/>
      <c r="K6" s="9"/>
      <c r="L6" s="9"/>
      <c r="M6" s="9"/>
      <c r="N6" s="9"/>
      <c r="O6" s="9"/>
      <c r="P6" s="9"/>
      <c r="Q6" s="9"/>
      <c r="R6" s="9"/>
      <c r="S6" s="9"/>
      <c r="T6" s="9"/>
      <c r="U6" s="9"/>
      <c r="V6" s="9"/>
      <c r="W6" s="9"/>
      <c r="X6" s="9"/>
      <c r="Y6" s="9"/>
      <c r="Z6" s="9"/>
      <c r="AA6" s="9"/>
      <c r="AB6" s="9"/>
      <c r="AC6" s="9"/>
      <c r="AD6" s="9"/>
    </row>
    <row r="7" spans="1:30" ht="39" customHeight="1">
      <c r="A7" s="9"/>
      <c r="B7" s="9"/>
      <c r="C7" s="9"/>
      <c r="D7" s="14"/>
      <c r="E7" s="9"/>
      <c r="F7" s="261" t="s">
        <v>800</v>
      </c>
      <c r="G7" s="13"/>
      <c r="H7" s="9"/>
      <c r="I7" s="9"/>
      <c r="J7" s="9"/>
      <c r="K7" s="9"/>
      <c r="L7" s="9"/>
      <c r="M7" s="9"/>
      <c r="N7" s="9"/>
      <c r="O7" s="9"/>
      <c r="P7" s="9"/>
      <c r="Q7" s="9"/>
      <c r="R7" s="9"/>
      <c r="S7" s="9"/>
      <c r="T7" s="9"/>
      <c r="U7" s="9"/>
      <c r="V7" s="9"/>
      <c r="W7" s="9"/>
      <c r="X7" s="9"/>
      <c r="Y7" s="9"/>
      <c r="Z7" s="9"/>
      <c r="AA7" s="9"/>
      <c r="AB7" s="9"/>
      <c r="AC7" s="9"/>
      <c r="AD7" s="9"/>
    </row>
    <row r="8" spans="1:30" ht="33">
      <c r="A8" s="9"/>
      <c r="B8" s="10" t="s">
        <v>10</v>
      </c>
      <c r="C8" s="262" t="s">
        <v>669</v>
      </c>
      <c r="D8" s="14"/>
      <c r="E8" s="9"/>
      <c r="F8" s="261" t="s">
        <v>801</v>
      </c>
      <c r="G8" s="13"/>
      <c r="H8" s="9"/>
      <c r="I8" s="9"/>
      <c r="J8" s="9"/>
      <c r="K8" s="9"/>
      <c r="L8" s="9"/>
      <c r="M8" s="9"/>
      <c r="N8" s="9"/>
      <c r="O8" s="9"/>
      <c r="P8" s="9"/>
      <c r="Q8" s="9"/>
      <c r="R8" s="9"/>
      <c r="S8" s="9"/>
      <c r="T8" s="9"/>
      <c r="U8" s="9"/>
      <c r="V8" s="9"/>
      <c r="W8" s="9"/>
      <c r="X8" s="9"/>
      <c r="Y8" s="9"/>
      <c r="Z8" s="9"/>
      <c r="AA8" s="9"/>
      <c r="AB8" s="9"/>
      <c r="AC8" s="9"/>
      <c r="AD8" s="9"/>
    </row>
    <row r="9" spans="1:30" ht="39" customHeight="1">
      <c r="A9" s="9"/>
      <c r="B9" s="9"/>
      <c r="C9" s="261" t="s">
        <v>670</v>
      </c>
      <c r="D9" s="14"/>
      <c r="E9" s="14"/>
      <c r="F9" s="14"/>
      <c r="G9" s="13"/>
      <c r="H9" s="9"/>
      <c r="I9" s="9"/>
      <c r="J9" s="9"/>
      <c r="K9" s="9"/>
      <c r="L9" s="9"/>
      <c r="M9" s="9"/>
      <c r="N9" s="9"/>
      <c r="O9" s="9"/>
      <c r="P9" s="9"/>
      <c r="Q9" s="9"/>
      <c r="R9" s="9"/>
      <c r="S9" s="9"/>
      <c r="T9" s="9"/>
      <c r="U9" s="9"/>
      <c r="V9" s="9"/>
      <c r="W9" s="9"/>
      <c r="X9" s="9"/>
      <c r="Y9" s="9"/>
      <c r="Z9" s="9"/>
      <c r="AA9" s="9"/>
      <c r="AB9" s="9"/>
      <c r="AC9" s="9"/>
      <c r="AD9" s="9"/>
    </row>
    <row r="10" spans="1:30" s="67" customFormat="1" ht="26.25">
      <c r="A10" s="9"/>
      <c r="B10" s="9"/>
      <c r="C10" s="9"/>
      <c r="D10" s="9"/>
      <c r="E10" s="14"/>
      <c r="F10" s="14"/>
      <c r="G10" s="13"/>
      <c r="H10" s="9"/>
      <c r="I10" s="9"/>
      <c r="J10" s="9"/>
      <c r="K10" s="9"/>
      <c r="L10" s="9"/>
      <c r="M10" s="9"/>
      <c r="N10" s="9"/>
      <c r="O10" s="9"/>
      <c r="P10" s="9"/>
      <c r="Q10" s="9"/>
      <c r="R10" s="9"/>
      <c r="S10" s="9"/>
      <c r="T10" s="9"/>
      <c r="U10" s="9"/>
      <c r="V10" s="9"/>
      <c r="W10" s="9"/>
      <c r="X10" s="9"/>
      <c r="Y10" s="9"/>
      <c r="Z10" s="9"/>
      <c r="AA10" s="9"/>
      <c r="AB10" s="9"/>
      <c r="AC10" s="9"/>
      <c r="AD10" s="9"/>
    </row>
    <row r="11" spans="1:30" ht="39" customHeight="1">
      <c r="A11" s="9"/>
      <c r="B11" s="10" t="s">
        <v>10</v>
      </c>
      <c r="C11" s="262" t="s">
        <v>667</v>
      </c>
      <c r="D11" s="14"/>
      <c r="E11" s="14"/>
      <c r="F11" s="14"/>
      <c r="G11" s="13"/>
      <c r="H11" s="9"/>
      <c r="I11" s="9"/>
      <c r="J11" s="9"/>
      <c r="K11" s="9"/>
      <c r="L11" s="9"/>
      <c r="M11" s="9"/>
      <c r="N11" s="9"/>
      <c r="O11" s="9"/>
      <c r="P11" s="9"/>
      <c r="Q11" s="9"/>
      <c r="R11" s="9"/>
      <c r="S11" s="9"/>
      <c r="T11" s="9"/>
      <c r="U11" s="9"/>
      <c r="V11" s="9"/>
      <c r="W11" s="9"/>
      <c r="X11" s="9"/>
      <c r="Y11" s="9"/>
      <c r="Z11" s="9"/>
      <c r="AA11" s="9"/>
      <c r="AB11" s="9"/>
      <c r="AC11" s="9"/>
      <c r="AD11" s="9"/>
    </row>
    <row r="12" spans="1:30" ht="30" customHeight="1">
      <c r="A12" s="9"/>
      <c r="B12" s="10"/>
      <c r="C12" s="261" t="s">
        <v>804</v>
      </c>
      <c r="D12" s="14"/>
      <c r="E12" s="13"/>
      <c r="F12" s="9"/>
      <c r="G12" s="9"/>
      <c r="H12" s="9"/>
      <c r="I12" s="9"/>
      <c r="J12" s="9"/>
      <c r="K12" s="9"/>
      <c r="L12" s="9"/>
      <c r="M12" s="9"/>
      <c r="N12" s="9"/>
      <c r="O12" s="9"/>
      <c r="P12" s="9"/>
      <c r="Q12" s="9"/>
      <c r="R12" s="9"/>
      <c r="S12" s="9"/>
      <c r="T12" s="9"/>
      <c r="U12" s="9"/>
      <c r="V12" s="9"/>
      <c r="W12" s="9"/>
      <c r="X12" s="9"/>
      <c r="Y12" s="9"/>
      <c r="Z12" s="9"/>
      <c r="AA12" s="9"/>
      <c r="AB12" s="9"/>
      <c r="AC12" s="9"/>
      <c r="AD12" s="9"/>
    </row>
    <row r="13" spans="1:30" ht="30" customHeight="1">
      <c r="A13" s="9"/>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row>
    <row r="14" spans="1:30" ht="30" customHeight="1">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row>
    <row r="15" spans="1:30">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row>
    <row r="16" spans="1:30">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row>
    <row r="17" spans="1:30">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row>
    <row r="18" spans="1:30">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row>
    <row r="19" spans="1:30">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row>
    <row r="20" spans="1:30">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row>
    <row r="21" spans="1:30">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row>
    <row r="22" spans="1:30">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row>
    <row r="23" spans="1:30">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row>
    <row r="24" spans="1:30">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row>
    <row r="25" spans="1:30">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row>
    <row r="26" spans="1:30">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row>
    <row r="27" spans="1:30">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row>
    <row r="28" spans="1:30">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row>
    <row r="29" spans="1:30">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row>
    <row r="30" spans="1:30">
      <c r="A30" s="9"/>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row>
    <row r="31" spans="1:30">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row>
    <row r="32" spans="1:30">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row>
    <row r="33" spans="1:30">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row>
    <row r="34" spans="1:30">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row>
    <row r="35" spans="1:30">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row>
    <row r="36" spans="1:30">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row>
    <row r="37" spans="1:30">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row>
    <row r="38" spans="1:30">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row>
    <row r="39" spans="1:30">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row>
    <row r="40" spans="1:30">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row>
    <row r="41" spans="1:30">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row>
    <row r="42" spans="1:30">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P28"/>
  <sheetViews>
    <sheetView showGridLines="0" workbookViewId="0">
      <selection activeCell="G22" sqref="G22"/>
    </sheetView>
  </sheetViews>
  <sheetFormatPr defaultRowHeight="12.75"/>
  <cols>
    <col min="1" max="1" width="11.5703125" style="209" customWidth="1"/>
    <col min="2" max="2" width="9.140625" style="209"/>
    <col min="3" max="3" width="12.140625" style="209" customWidth="1"/>
    <col min="4" max="4" width="21.42578125" style="209" customWidth="1"/>
    <col min="5" max="5" width="33.140625" style="209" customWidth="1"/>
    <col min="6" max="6" width="2" style="209" customWidth="1"/>
    <col min="7" max="7" width="16" style="209" customWidth="1"/>
    <col min="8" max="16" width="17.42578125" style="209" customWidth="1"/>
    <col min="17" max="16384" width="9.140625" style="209"/>
  </cols>
  <sheetData>
    <row r="1" spans="1:16" ht="33.75">
      <c r="B1" s="22" t="s">
        <v>772</v>
      </c>
    </row>
    <row r="2" spans="1:16" ht="16.5" customHeight="1">
      <c r="G2" s="250" t="s">
        <v>0</v>
      </c>
      <c r="H2" s="250" t="s">
        <v>773</v>
      </c>
      <c r="I2" s="250"/>
      <c r="J2" s="250"/>
      <c r="K2" s="250"/>
      <c r="L2" s="250"/>
      <c r="M2" s="250"/>
      <c r="N2" s="250"/>
      <c r="O2" s="250"/>
      <c r="P2" s="250"/>
    </row>
    <row r="3" spans="1:16" ht="16.5" customHeight="1">
      <c r="B3" s="251"/>
      <c r="D3" s="251" t="s">
        <v>774</v>
      </c>
      <c r="E3" s="252" t="s">
        <v>654</v>
      </c>
      <c r="G3" s="253" t="str">
        <f>IF(ISBLANK(myName),"",(LEFT(myName,SEARCH(" ",myName,1)-1)))</f>
        <v>Stephanie</v>
      </c>
      <c r="H3" s="253" t="str">
        <f>IF(ISBLANK(myName),"",RIGHT(myName,LEN(myName)-SEARCH(" ",myName,1)))</f>
        <v>White</v>
      </c>
      <c r="I3" s="253"/>
      <c r="J3" s="253"/>
      <c r="K3" s="253"/>
      <c r="L3" s="253"/>
      <c r="M3" s="253"/>
      <c r="N3" s="253"/>
      <c r="O3" s="253"/>
      <c r="P3" s="253"/>
    </row>
    <row r="4" spans="1:16" ht="16.5" customHeight="1">
      <c r="B4" s="251"/>
      <c r="D4" s="251" t="s">
        <v>775</v>
      </c>
      <c r="E4" s="256">
        <v>23906</v>
      </c>
      <c r="G4" s="254"/>
      <c r="H4" s="254"/>
      <c r="I4" s="254"/>
      <c r="J4" s="254"/>
      <c r="K4" s="254"/>
      <c r="L4" s="254"/>
      <c r="M4" s="254"/>
      <c r="N4" s="254"/>
      <c r="O4" s="254"/>
      <c r="P4" s="254"/>
    </row>
    <row r="5" spans="1:16" ht="16.5" customHeight="1"/>
    <row r="6" spans="1:16" ht="16.5" customHeight="1">
      <c r="A6" s="242" t="s">
        <v>776</v>
      </c>
      <c r="B6" s="258" t="s">
        <v>777</v>
      </c>
      <c r="C6" s="257"/>
      <c r="E6" s="251" t="s">
        <v>778</v>
      </c>
      <c r="F6" s="251"/>
      <c r="G6" s="259"/>
    </row>
    <row r="7" spans="1:16" ht="16.5" customHeight="1">
      <c r="A7" s="242"/>
      <c r="B7" s="258"/>
      <c r="C7" s="257"/>
      <c r="E7" s="242"/>
      <c r="F7" s="242"/>
      <c r="G7" s="255"/>
    </row>
    <row r="8" spans="1:16" ht="16.5" customHeight="1">
      <c r="A8" s="242" t="s">
        <v>776</v>
      </c>
      <c r="B8" s="258" t="s">
        <v>779</v>
      </c>
      <c r="C8" s="257"/>
      <c r="E8" s="251" t="s">
        <v>780</v>
      </c>
      <c r="F8" s="251"/>
      <c r="G8" s="259"/>
    </row>
    <row r="9" spans="1:16" ht="16.5" customHeight="1">
      <c r="A9" s="242"/>
      <c r="B9" s="258"/>
      <c r="C9" s="257"/>
      <c r="E9" s="242"/>
      <c r="F9" s="242"/>
      <c r="G9" s="255"/>
    </row>
    <row r="10" spans="1:16" ht="16.5" customHeight="1">
      <c r="A10" s="242" t="s">
        <v>776</v>
      </c>
      <c r="B10" s="258" t="s">
        <v>781</v>
      </c>
      <c r="C10" s="257"/>
      <c r="E10" s="251" t="s">
        <v>782</v>
      </c>
      <c r="F10" s="251"/>
      <c r="G10" s="259"/>
    </row>
    <row r="11" spans="1:16" ht="16.5" customHeight="1">
      <c r="A11" s="242"/>
      <c r="B11" s="258"/>
      <c r="C11" s="257"/>
      <c r="E11" s="242"/>
      <c r="F11" s="242"/>
      <c r="G11" s="255"/>
    </row>
    <row r="12" spans="1:16" ht="16.5" customHeight="1">
      <c r="A12" s="242" t="s">
        <v>776</v>
      </c>
      <c r="B12" s="258" t="s">
        <v>783</v>
      </c>
      <c r="C12" s="257"/>
      <c r="E12" s="251" t="s">
        <v>784</v>
      </c>
      <c r="F12" s="251"/>
      <c r="G12" s="259"/>
    </row>
    <row r="13" spans="1:16" ht="16.5" customHeight="1">
      <c r="A13" s="242"/>
      <c r="B13" s="258"/>
      <c r="C13" s="257"/>
      <c r="G13" s="255"/>
    </row>
    <row r="14" spans="1:16" ht="16.5" customHeight="1">
      <c r="A14" s="242" t="s">
        <v>776</v>
      </c>
      <c r="B14" s="258" t="s">
        <v>785</v>
      </c>
      <c r="C14" s="257"/>
      <c r="E14" s="251" t="s">
        <v>786</v>
      </c>
      <c r="G14" s="260">
        <f>SEARCH(" ",myName,1)</f>
        <v>10</v>
      </c>
    </row>
    <row r="15" spans="1:16" ht="16.5" customHeight="1">
      <c r="A15" s="242"/>
      <c r="B15" s="258"/>
      <c r="C15" s="257"/>
      <c r="G15" s="255"/>
    </row>
    <row r="16" spans="1:16" ht="16.5" customHeight="1">
      <c r="A16" s="242" t="s">
        <v>776</v>
      </c>
      <c r="B16" s="258" t="s">
        <v>787</v>
      </c>
      <c r="C16" s="257"/>
      <c r="E16" s="251" t="s">
        <v>788</v>
      </c>
      <c r="G16" s="260" t="str">
        <f>MID(myName,SEARCH(" ",myName,1)+1,1)</f>
        <v>W</v>
      </c>
    </row>
    <row r="17" spans="1:7" ht="16.5" customHeight="1">
      <c r="A17" s="242"/>
      <c r="B17" s="258"/>
      <c r="C17" s="257"/>
      <c r="G17" s="255"/>
    </row>
    <row r="18" spans="1:7" ht="16.5" customHeight="1">
      <c r="A18" s="242" t="s">
        <v>776</v>
      </c>
      <c r="B18" s="258" t="s">
        <v>789</v>
      </c>
      <c r="C18" s="257"/>
      <c r="E18" s="251" t="s">
        <v>790</v>
      </c>
      <c r="G18" s="260"/>
    </row>
    <row r="19" spans="1:7" ht="16.5" customHeight="1">
      <c r="A19" s="242"/>
      <c r="B19" s="258"/>
      <c r="C19" s="257"/>
      <c r="G19" s="255"/>
    </row>
    <row r="20" spans="1:7" ht="16.5" customHeight="1">
      <c r="A20" s="242"/>
      <c r="B20" s="258"/>
      <c r="C20" s="257"/>
      <c r="E20" s="251" t="s">
        <v>791</v>
      </c>
      <c r="G20" s="260" t="str">
        <f>LEFT(myName,1)&amp;MID(myName,SEARCH(" ",myName,1)+1,1)</f>
        <v>SW</v>
      </c>
    </row>
    <row r="21" spans="1:7" ht="16.5" customHeight="1">
      <c r="A21" s="242"/>
      <c r="B21" s="258"/>
      <c r="C21" s="257"/>
      <c r="G21" s="255"/>
    </row>
    <row r="22" spans="1:7" ht="16.5" customHeight="1">
      <c r="A22" s="242"/>
      <c r="B22" s="258"/>
      <c r="C22" s="257"/>
      <c r="E22" s="251" t="s">
        <v>792</v>
      </c>
      <c r="G22" s="260" t="str">
        <f>RIGHT(myName,LEN(myName)-SEARCH(" ",myName,1))</f>
        <v>White</v>
      </c>
    </row>
    <row r="23" spans="1:7" ht="16.5" customHeight="1">
      <c r="A23" s="242"/>
      <c r="B23" s="258"/>
      <c r="C23" s="257"/>
      <c r="G23" s="255"/>
    </row>
    <row r="24" spans="1:7" ht="16.5" customHeight="1">
      <c r="A24" s="242" t="s">
        <v>776</v>
      </c>
      <c r="B24" s="258" t="s">
        <v>793</v>
      </c>
      <c r="C24" s="257"/>
      <c r="E24" s="251" t="s">
        <v>794</v>
      </c>
      <c r="G24" s="260"/>
    </row>
    <row r="25" spans="1:7" ht="16.5" customHeight="1">
      <c r="A25" s="242"/>
      <c r="B25" s="258"/>
      <c r="C25" s="257"/>
      <c r="G25" s="255"/>
    </row>
    <row r="26" spans="1:7" ht="16.5" customHeight="1">
      <c r="A26" s="242" t="s">
        <v>776</v>
      </c>
      <c r="B26" s="258" t="s">
        <v>795</v>
      </c>
      <c r="C26" s="257"/>
      <c r="E26" s="251" t="s">
        <v>796</v>
      </c>
      <c r="G26" s="260"/>
    </row>
    <row r="27" spans="1:7" ht="16.5" customHeight="1">
      <c r="G27" s="255"/>
    </row>
    <row r="28" spans="1:7" ht="16.5" customHeight="1">
      <c r="E28" s="251" t="s">
        <v>797</v>
      </c>
      <c r="G28" s="260"/>
    </row>
  </sheetData>
  <pageMargins left="0.75" right="0.75" top="1" bottom="1" header="0.5" footer="0.5"/>
  <pageSetup paperSize="9" orientation="portrait" horizontalDpi="0" verticalDpi="0"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133"/>
  <sheetViews>
    <sheetView zoomScale="80" zoomScaleNormal="80" workbookViewId="0">
      <selection activeCell="B4" sqref="B4"/>
    </sheetView>
  </sheetViews>
  <sheetFormatPr defaultRowHeight="18.75"/>
  <cols>
    <col min="1" max="1" width="24.5703125" style="17" bestFit="1" customWidth="1"/>
    <col min="2" max="2" width="23.85546875" style="6" bestFit="1" customWidth="1"/>
    <col min="3" max="3" width="9.140625" style="6"/>
    <col min="4" max="4" width="20.7109375" style="6" customWidth="1"/>
    <col min="5" max="5" width="40.42578125" style="6" bestFit="1" customWidth="1"/>
    <col min="6" max="6" width="16.42578125" style="6" customWidth="1"/>
    <col min="7" max="7" width="17.7109375" style="6" customWidth="1"/>
    <col min="8" max="8" width="18.42578125" style="6" bestFit="1" customWidth="1"/>
    <col min="9" max="9" width="17.85546875" style="6" bestFit="1" customWidth="1"/>
    <col min="10" max="16384" width="9.140625" style="6"/>
  </cols>
  <sheetData>
    <row r="1" spans="1:9" ht="61.5">
      <c r="A1" s="19" t="s">
        <v>14</v>
      </c>
    </row>
    <row r="2" spans="1:9" ht="21">
      <c r="F2" s="263" t="s">
        <v>805</v>
      </c>
      <c r="I2" s="263" t="s">
        <v>460</v>
      </c>
    </row>
    <row r="3" spans="1:9">
      <c r="A3" s="16" t="s">
        <v>15</v>
      </c>
      <c r="B3" s="16" t="s">
        <v>16</v>
      </c>
      <c r="D3" s="16" t="s">
        <v>17</v>
      </c>
      <c r="E3" s="16" t="s">
        <v>18</v>
      </c>
      <c r="F3" s="16" t="s">
        <v>19</v>
      </c>
      <c r="H3" s="16" t="s">
        <v>13</v>
      </c>
      <c r="I3" s="16" t="s">
        <v>461</v>
      </c>
    </row>
    <row r="4" spans="1:9">
      <c r="A4" s="17" t="s">
        <v>20</v>
      </c>
      <c r="B4" s="17"/>
      <c r="D4" s="17" t="s">
        <v>21</v>
      </c>
      <c r="E4" s="17" t="s">
        <v>22</v>
      </c>
      <c r="F4" s="17"/>
      <c r="H4" s="18" t="s">
        <v>23</v>
      </c>
      <c r="I4" s="17"/>
    </row>
    <row r="5" spans="1:9">
      <c r="A5" s="17" t="s">
        <v>24</v>
      </c>
      <c r="B5" s="17"/>
      <c r="D5" s="17" t="s">
        <v>25</v>
      </c>
      <c r="E5" s="17" t="s">
        <v>26</v>
      </c>
      <c r="F5" s="17"/>
      <c r="H5" s="18" t="s">
        <v>27</v>
      </c>
      <c r="I5" s="17"/>
    </row>
    <row r="6" spans="1:9">
      <c r="A6" s="17" t="s">
        <v>28</v>
      </c>
      <c r="B6" s="17"/>
      <c r="D6" s="17" t="s">
        <v>29</v>
      </c>
      <c r="E6" s="17" t="s">
        <v>30</v>
      </c>
      <c r="F6" s="17"/>
      <c r="H6" s="18" t="s">
        <v>31</v>
      </c>
      <c r="I6" s="17"/>
    </row>
    <row r="7" spans="1:9">
      <c r="A7" s="17" t="s">
        <v>32</v>
      </c>
      <c r="B7" s="17"/>
      <c r="D7" s="17" t="s">
        <v>33</v>
      </c>
      <c r="E7" s="17" t="s">
        <v>34</v>
      </c>
      <c r="F7" s="17"/>
      <c r="H7" s="18" t="s">
        <v>35</v>
      </c>
      <c r="I7" s="17"/>
    </row>
    <row r="8" spans="1:9">
      <c r="A8" s="17" t="s">
        <v>36</v>
      </c>
      <c r="B8" s="17"/>
      <c r="D8" s="17" t="s">
        <v>37</v>
      </c>
      <c r="E8" s="17" t="s">
        <v>38</v>
      </c>
      <c r="F8" s="17"/>
      <c r="H8" s="18" t="s">
        <v>39</v>
      </c>
      <c r="I8" s="17"/>
    </row>
    <row r="9" spans="1:9">
      <c r="A9" s="17" t="s">
        <v>40</v>
      </c>
      <c r="B9" s="17"/>
      <c r="D9" s="17" t="s">
        <v>41</v>
      </c>
      <c r="E9" s="17" t="s">
        <v>42</v>
      </c>
      <c r="F9" s="17"/>
      <c r="H9" s="18" t="s">
        <v>43</v>
      </c>
      <c r="I9" s="17"/>
    </row>
    <row r="10" spans="1:9">
      <c r="A10" s="17" t="s">
        <v>44</v>
      </c>
      <c r="B10" s="17"/>
      <c r="D10" s="17" t="s">
        <v>45</v>
      </c>
      <c r="E10" s="17" t="s">
        <v>46</v>
      </c>
      <c r="F10" s="17"/>
      <c r="H10" s="18" t="s">
        <v>47</v>
      </c>
      <c r="I10" s="17"/>
    </row>
    <row r="11" spans="1:9">
      <c r="A11" s="17" t="s">
        <v>48</v>
      </c>
      <c r="B11" s="17"/>
      <c r="D11" s="17" t="s">
        <v>49</v>
      </c>
      <c r="E11" s="17" t="s">
        <v>50</v>
      </c>
      <c r="F11" s="17"/>
      <c r="H11" s="18" t="s">
        <v>51</v>
      </c>
      <c r="I11" s="17"/>
    </row>
    <row r="12" spans="1:9">
      <c r="A12" s="17" t="s">
        <v>52</v>
      </c>
      <c r="B12" s="17"/>
      <c r="D12" s="17" t="s">
        <v>53</v>
      </c>
      <c r="E12" s="17" t="s">
        <v>54</v>
      </c>
      <c r="F12" s="17"/>
      <c r="H12" s="18" t="s">
        <v>55</v>
      </c>
      <c r="I12" s="17"/>
    </row>
    <row r="13" spans="1:9">
      <c r="A13" s="17" t="s">
        <v>56</v>
      </c>
      <c r="B13" s="17"/>
      <c r="D13" s="17" t="s">
        <v>57</v>
      </c>
      <c r="E13" s="17" t="s">
        <v>58</v>
      </c>
      <c r="F13" s="17"/>
      <c r="H13" s="18" t="s">
        <v>59</v>
      </c>
      <c r="I13" s="17"/>
    </row>
    <row r="14" spans="1:9">
      <c r="A14" s="17" t="s">
        <v>60</v>
      </c>
      <c r="B14" s="17"/>
      <c r="D14" s="17" t="s">
        <v>61</v>
      </c>
      <c r="E14" s="17" t="s">
        <v>62</v>
      </c>
      <c r="F14" s="17"/>
      <c r="H14" s="18" t="s">
        <v>63</v>
      </c>
      <c r="I14" s="17"/>
    </row>
    <row r="15" spans="1:9">
      <c r="A15" s="17" t="s">
        <v>64</v>
      </c>
      <c r="B15" s="17"/>
      <c r="D15" s="17" t="s">
        <v>65</v>
      </c>
      <c r="E15" s="17" t="s">
        <v>66</v>
      </c>
      <c r="F15" s="17"/>
      <c r="H15" s="18" t="s">
        <v>67</v>
      </c>
      <c r="I15" s="17"/>
    </row>
    <row r="16" spans="1:9">
      <c r="A16" s="17" t="s">
        <v>68</v>
      </c>
      <c r="B16" s="17"/>
      <c r="D16" s="17" t="s">
        <v>69</v>
      </c>
      <c r="E16" s="17" t="s">
        <v>70</v>
      </c>
      <c r="F16" s="17"/>
      <c r="H16" s="18" t="s">
        <v>71</v>
      </c>
      <c r="I16" s="17"/>
    </row>
    <row r="17" spans="1:9">
      <c r="A17" s="17" t="s">
        <v>72</v>
      </c>
      <c r="B17" s="17"/>
      <c r="D17" s="17" t="s">
        <v>73</v>
      </c>
      <c r="E17" s="17" t="s">
        <v>74</v>
      </c>
      <c r="F17" s="17"/>
      <c r="H17" s="18" t="s">
        <v>75</v>
      </c>
      <c r="I17" s="17"/>
    </row>
    <row r="18" spans="1:9">
      <c r="A18" s="17" t="s">
        <v>76</v>
      </c>
      <c r="B18" s="17"/>
      <c r="D18" s="17" t="s">
        <v>77</v>
      </c>
      <c r="E18" s="17" t="s">
        <v>78</v>
      </c>
      <c r="F18" s="17"/>
      <c r="H18" s="18" t="s">
        <v>79</v>
      </c>
      <c r="I18" s="17"/>
    </row>
    <row r="19" spans="1:9">
      <c r="A19" s="17" t="s">
        <v>80</v>
      </c>
      <c r="B19" s="17"/>
      <c r="D19" s="17" t="s">
        <v>81</v>
      </c>
      <c r="E19" s="17" t="s">
        <v>82</v>
      </c>
      <c r="F19" s="17"/>
      <c r="H19" s="18" t="s">
        <v>83</v>
      </c>
      <c r="I19" s="17"/>
    </row>
    <row r="20" spans="1:9">
      <c r="A20" s="17" t="s">
        <v>84</v>
      </c>
      <c r="B20" s="17"/>
      <c r="D20" s="17" t="s">
        <v>85</v>
      </c>
      <c r="E20" s="17" t="s">
        <v>86</v>
      </c>
      <c r="F20" s="17"/>
      <c r="H20" s="18" t="s">
        <v>87</v>
      </c>
      <c r="I20" s="17"/>
    </row>
    <row r="21" spans="1:9">
      <c r="A21" s="17" t="s">
        <v>88</v>
      </c>
      <c r="B21" s="17"/>
      <c r="D21" s="17" t="s">
        <v>89</v>
      </c>
      <c r="E21" s="17" t="s">
        <v>90</v>
      </c>
      <c r="F21" s="17"/>
      <c r="H21" s="18" t="s">
        <v>91</v>
      </c>
      <c r="I21" s="17"/>
    </row>
    <row r="22" spans="1:9">
      <c r="A22" s="17" t="s">
        <v>92</v>
      </c>
      <c r="B22" s="17"/>
      <c r="D22" s="17" t="s">
        <v>93</v>
      </c>
      <c r="E22" s="17" t="s">
        <v>94</v>
      </c>
      <c r="F22" s="17"/>
      <c r="H22" s="18" t="s">
        <v>95</v>
      </c>
      <c r="I22" s="17"/>
    </row>
    <row r="23" spans="1:9">
      <c r="A23" s="17" t="s">
        <v>96</v>
      </c>
      <c r="B23" s="17"/>
      <c r="D23" s="17" t="s">
        <v>97</v>
      </c>
      <c r="E23" s="17" t="s">
        <v>98</v>
      </c>
      <c r="F23" s="17"/>
      <c r="H23" s="18" t="s">
        <v>99</v>
      </c>
      <c r="I23" s="17"/>
    </row>
    <row r="24" spans="1:9">
      <c r="A24" s="17" t="s">
        <v>100</v>
      </c>
      <c r="B24" s="17"/>
      <c r="D24" s="17" t="s">
        <v>101</v>
      </c>
      <c r="E24" s="17" t="s">
        <v>102</v>
      </c>
      <c r="F24" s="17"/>
      <c r="H24" s="18" t="s">
        <v>103</v>
      </c>
      <c r="I24" s="17"/>
    </row>
    <row r="25" spans="1:9">
      <c r="A25" s="17" t="s">
        <v>104</v>
      </c>
      <c r="B25" s="17"/>
      <c r="D25" s="17" t="s">
        <v>105</v>
      </c>
      <c r="E25" s="17" t="s">
        <v>106</v>
      </c>
      <c r="F25" s="17"/>
      <c r="H25" s="18" t="s">
        <v>107</v>
      </c>
      <c r="I25" s="17"/>
    </row>
    <row r="26" spans="1:9">
      <c r="A26" s="17" t="s">
        <v>108</v>
      </c>
      <c r="B26" s="17"/>
      <c r="D26" s="17" t="s">
        <v>109</v>
      </c>
      <c r="E26" s="17" t="s">
        <v>110</v>
      </c>
      <c r="F26" s="17"/>
      <c r="H26" s="18" t="s">
        <v>111</v>
      </c>
      <c r="I26" s="17"/>
    </row>
    <row r="27" spans="1:9">
      <c r="A27" s="17" t="s">
        <v>112</v>
      </c>
      <c r="B27" s="17"/>
      <c r="D27" s="17" t="s">
        <v>113</v>
      </c>
      <c r="E27" s="17" t="s">
        <v>114</v>
      </c>
      <c r="F27" s="17"/>
      <c r="H27" s="18" t="s">
        <v>115</v>
      </c>
      <c r="I27" s="17"/>
    </row>
    <row r="28" spans="1:9">
      <c r="A28" s="17" t="s">
        <v>116</v>
      </c>
      <c r="B28" s="17"/>
      <c r="D28" s="17" t="s">
        <v>117</v>
      </c>
      <c r="E28" s="17" t="s">
        <v>118</v>
      </c>
      <c r="F28" s="17"/>
      <c r="H28" s="18" t="s">
        <v>119</v>
      </c>
      <c r="I28" s="17"/>
    </row>
    <row r="29" spans="1:9">
      <c r="A29" s="17" t="s">
        <v>120</v>
      </c>
      <c r="B29" s="17"/>
      <c r="D29" s="17" t="s">
        <v>121</v>
      </c>
      <c r="E29" s="17" t="s">
        <v>122</v>
      </c>
      <c r="F29" s="17"/>
      <c r="H29" s="18" t="s">
        <v>123</v>
      </c>
      <c r="I29" s="17"/>
    </row>
    <row r="30" spans="1:9">
      <c r="A30" s="17" t="s">
        <v>124</v>
      </c>
      <c r="B30" s="17"/>
      <c r="D30" s="17" t="s">
        <v>125</v>
      </c>
      <c r="E30" s="17" t="s">
        <v>126</v>
      </c>
      <c r="F30" s="17"/>
      <c r="H30" s="18" t="s">
        <v>127</v>
      </c>
      <c r="I30" s="17"/>
    </row>
    <row r="31" spans="1:9">
      <c r="A31" s="17" t="s">
        <v>128</v>
      </c>
      <c r="B31" s="17"/>
      <c r="D31" s="17" t="s">
        <v>129</v>
      </c>
      <c r="E31" s="17" t="s">
        <v>130</v>
      </c>
      <c r="F31" s="17"/>
      <c r="H31" s="18" t="s">
        <v>131</v>
      </c>
      <c r="I31" s="17"/>
    </row>
    <row r="32" spans="1:9">
      <c r="A32" s="17" t="s">
        <v>132</v>
      </c>
      <c r="B32" s="17"/>
      <c r="D32" s="17" t="s">
        <v>133</v>
      </c>
      <c r="E32" s="17" t="s">
        <v>134</v>
      </c>
      <c r="F32" s="17"/>
      <c r="H32" s="18" t="s">
        <v>135</v>
      </c>
      <c r="I32" s="17"/>
    </row>
    <row r="33" spans="1:9">
      <c r="A33" s="17" t="s">
        <v>136</v>
      </c>
      <c r="B33" s="17"/>
      <c r="D33" s="17" t="s">
        <v>137</v>
      </c>
      <c r="E33" s="17" t="s">
        <v>138</v>
      </c>
      <c r="F33" s="17"/>
      <c r="H33" s="18" t="s">
        <v>139</v>
      </c>
      <c r="I33" s="17"/>
    </row>
    <row r="34" spans="1:9">
      <c r="A34" s="17" t="s">
        <v>140</v>
      </c>
      <c r="B34" s="17"/>
      <c r="D34" s="17" t="s">
        <v>141</v>
      </c>
      <c r="E34" s="17" t="s">
        <v>142</v>
      </c>
      <c r="F34" s="17"/>
      <c r="H34" s="18" t="s">
        <v>143</v>
      </c>
      <c r="I34" s="17"/>
    </row>
    <row r="35" spans="1:9">
      <c r="A35" s="17" t="s">
        <v>144</v>
      </c>
      <c r="B35" s="17"/>
      <c r="D35" s="17" t="s">
        <v>145</v>
      </c>
      <c r="E35" s="17" t="s">
        <v>146</v>
      </c>
      <c r="F35" s="17"/>
      <c r="H35" s="18" t="s">
        <v>147</v>
      </c>
      <c r="I35" s="17"/>
    </row>
    <row r="36" spans="1:9">
      <c r="A36" s="17" t="s">
        <v>148</v>
      </c>
      <c r="B36" s="17"/>
      <c r="D36" s="17" t="s">
        <v>149</v>
      </c>
      <c r="E36" s="17" t="s">
        <v>150</v>
      </c>
      <c r="F36" s="17"/>
      <c r="H36" s="18" t="s">
        <v>151</v>
      </c>
      <c r="I36" s="17"/>
    </row>
    <row r="37" spans="1:9">
      <c r="A37" s="17" t="s">
        <v>152</v>
      </c>
      <c r="B37" s="17"/>
      <c r="D37" s="17" t="s">
        <v>153</v>
      </c>
      <c r="E37" s="17" t="s">
        <v>154</v>
      </c>
      <c r="F37" s="17"/>
      <c r="H37" s="18" t="s">
        <v>155</v>
      </c>
      <c r="I37" s="17"/>
    </row>
    <row r="38" spans="1:9">
      <c r="A38" s="17" t="s">
        <v>156</v>
      </c>
      <c r="B38" s="17"/>
      <c r="D38" s="17" t="s">
        <v>157</v>
      </c>
      <c r="E38" s="17" t="s">
        <v>158</v>
      </c>
      <c r="F38" s="17"/>
      <c r="H38" s="18" t="s">
        <v>159</v>
      </c>
      <c r="I38" s="17"/>
    </row>
    <row r="39" spans="1:9">
      <c r="A39" s="17" t="s">
        <v>160</v>
      </c>
      <c r="B39" s="17"/>
      <c r="D39" s="17" t="s">
        <v>161</v>
      </c>
      <c r="E39" s="17" t="s">
        <v>162</v>
      </c>
      <c r="F39" s="17"/>
      <c r="H39" s="18" t="s">
        <v>163</v>
      </c>
      <c r="I39" s="17"/>
    </row>
    <row r="40" spans="1:9">
      <c r="A40" s="17" t="s">
        <v>164</v>
      </c>
      <c r="B40" s="17"/>
      <c r="D40" s="17" t="s">
        <v>165</v>
      </c>
      <c r="E40" s="17" t="s">
        <v>166</v>
      </c>
      <c r="F40" s="17"/>
      <c r="H40" s="18" t="s">
        <v>167</v>
      </c>
      <c r="I40" s="17"/>
    </row>
    <row r="41" spans="1:9">
      <c r="A41" s="17" t="s">
        <v>168</v>
      </c>
      <c r="B41" s="17"/>
      <c r="D41" s="17" t="s">
        <v>169</v>
      </c>
      <c r="E41" s="17" t="s">
        <v>170</v>
      </c>
      <c r="F41" s="17"/>
      <c r="H41" s="18" t="s">
        <v>171</v>
      </c>
      <c r="I41" s="17"/>
    </row>
    <row r="42" spans="1:9">
      <c r="A42" s="17" t="s">
        <v>172</v>
      </c>
      <c r="B42" s="17"/>
      <c r="D42" s="17" t="s">
        <v>173</v>
      </c>
      <c r="E42" s="17" t="s">
        <v>174</v>
      </c>
      <c r="F42" s="17"/>
      <c r="H42" s="18" t="s">
        <v>175</v>
      </c>
      <c r="I42" s="17"/>
    </row>
    <row r="43" spans="1:9">
      <c r="A43" s="17" t="s">
        <v>176</v>
      </c>
      <c r="B43" s="17"/>
      <c r="D43" s="17" t="s">
        <v>177</v>
      </c>
      <c r="E43" s="17" t="s">
        <v>178</v>
      </c>
      <c r="F43" s="17"/>
      <c r="H43" s="18" t="s">
        <v>179</v>
      </c>
      <c r="I43" s="17"/>
    </row>
    <row r="44" spans="1:9">
      <c r="A44" s="17" t="s">
        <v>180</v>
      </c>
      <c r="B44" s="17"/>
      <c r="D44" s="17" t="s">
        <v>181</v>
      </c>
      <c r="E44" s="17" t="s">
        <v>182</v>
      </c>
      <c r="F44" s="17"/>
      <c r="H44" s="18" t="s">
        <v>183</v>
      </c>
      <c r="I44" s="17"/>
    </row>
    <row r="45" spans="1:9">
      <c r="A45" s="17" t="s">
        <v>184</v>
      </c>
      <c r="B45" s="17"/>
      <c r="D45" s="17" t="s">
        <v>185</v>
      </c>
      <c r="E45" s="17" t="s">
        <v>186</v>
      </c>
      <c r="F45" s="17"/>
      <c r="H45" s="18" t="s">
        <v>187</v>
      </c>
      <c r="I45" s="17"/>
    </row>
    <row r="46" spans="1:9">
      <c r="A46" s="17" t="s">
        <v>188</v>
      </c>
      <c r="B46" s="17"/>
      <c r="D46" s="17" t="s">
        <v>189</v>
      </c>
      <c r="E46" s="17" t="s">
        <v>190</v>
      </c>
      <c r="F46" s="17"/>
      <c r="H46" s="18" t="s">
        <v>191</v>
      </c>
      <c r="I46" s="17"/>
    </row>
    <row r="47" spans="1:9">
      <c r="A47" s="17" t="s">
        <v>192</v>
      </c>
      <c r="B47" s="17"/>
      <c r="D47" s="17" t="s">
        <v>193</v>
      </c>
      <c r="E47" s="17" t="s">
        <v>194</v>
      </c>
      <c r="F47" s="17"/>
      <c r="H47" s="18" t="s">
        <v>195</v>
      </c>
      <c r="I47" s="17"/>
    </row>
    <row r="48" spans="1:9">
      <c r="A48" s="17" t="s">
        <v>196</v>
      </c>
      <c r="B48" s="17"/>
      <c r="D48" s="17" t="s">
        <v>197</v>
      </c>
      <c r="E48" s="17" t="s">
        <v>198</v>
      </c>
      <c r="F48" s="17"/>
      <c r="H48" s="18" t="s">
        <v>199</v>
      </c>
      <c r="I48" s="17"/>
    </row>
    <row r="49" spans="1:9">
      <c r="A49" s="17" t="s">
        <v>200</v>
      </c>
      <c r="B49" s="17"/>
      <c r="D49" s="17" t="s">
        <v>201</v>
      </c>
      <c r="E49" s="17" t="s">
        <v>202</v>
      </c>
      <c r="F49" s="17"/>
      <c r="H49" s="18" t="s">
        <v>203</v>
      </c>
      <c r="I49" s="17"/>
    </row>
    <row r="50" spans="1:9">
      <c r="A50" s="17" t="s">
        <v>204</v>
      </c>
      <c r="B50" s="17"/>
      <c r="D50" s="17" t="s">
        <v>205</v>
      </c>
      <c r="E50" s="17" t="s">
        <v>206</v>
      </c>
      <c r="F50" s="17"/>
      <c r="H50" s="18" t="s">
        <v>207</v>
      </c>
      <c r="I50" s="17"/>
    </row>
    <row r="51" spans="1:9">
      <c r="A51" s="17" t="s">
        <v>208</v>
      </c>
      <c r="B51" s="17"/>
      <c r="D51" s="17" t="s">
        <v>209</v>
      </c>
      <c r="E51" s="17" t="s">
        <v>210</v>
      </c>
      <c r="F51" s="17"/>
      <c r="H51" s="18" t="s">
        <v>211</v>
      </c>
      <c r="I51" s="17"/>
    </row>
    <row r="52" spans="1:9">
      <c r="A52" s="17" t="s">
        <v>212</v>
      </c>
      <c r="B52" s="17"/>
      <c r="D52" s="17" t="s">
        <v>213</v>
      </c>
      <c r="E52" s="17" t="s">
        <v>214</v>
      </c>
      <c r="F52" s="17"/>
      <c r="H52" s="18" t="s">
        <v>215</v>
      </c>
      <c r="I52" s="17"/>
    </row>
    <row r="53" spans="1:9">
      <c r="A53" s="17" t="s">
        <v>216</v>
      </c>
      <c r="B53" s="17"/>
      <c r="D53" s="17" t="s">
        <v>217</v>
      </c>
      <c r="E53" s="17" t="s">
        <v>218</v>
      </c>
      <c r="F53" s="17"/>
      <c r="H53" s="18" t="s">
        <v>219</v>
      </c>
      <c r="I53" s="17"/>
    </row>
    <row r="54" spans="1:9">
      <c r="A54" s="17" t="s">
        <v>220</v>
      </c>
      <c r="B54" s="17"/>
      <c r="D54" s="17" t="s">
        <v>221</v>
      </c>
      <c r="E54" s="17" t="s">
        <v>222</v>
      </c>
      <c r="F54" s="17"/>
      <c r="H54" s="18" t="s">
        <v>223</v>
      </c>
      <c r="I54" s="17"/>
    </row>
    <row r="55" spans="1:9">
      <c r="A55" s="17" t="s">
        <v>224</v>
      </c>
      <c r="B55" s="17"/>
      <c r="D55" s="17" t="s">
        <v>225</v>
      </c>
      <c r="E55" s="17" t="s">
        <v>226</v>
      </c>
      <c r="F55" s="17"/>
      <c r="H55" s="18" t="s">
        <v>227</v>
      </c>
      <c r="I55" s="17"/>
    </row>
    <row r="56" spans="1:9">
      <c r="A56" s="17" t="s">
        <v>228</v>
      </c>
      <c r="B56" s="17"/>
      <c r="D56" s="17" t="s">
        <v>229</v>
      </c>
      <c r="E56" s="17" t="s">
        <v>230</v>
      </c>
      <c r="F56" s="17"/>
      <c r="H56" s="18" t="s">
        <v>231</v>
      </c>
      <c r="I56" s="17"/>
    </row>
    <row r="57" spans="1:9">
      <c r="A57" s="17" t="s">
        <v>232</v>
      </c>
      <c r="B57" s="17"/>
      <c r="D57" s="17" t="s">
        <v>233</v>
      </c>
      <c r="E57" s="17" t="s">
        <v>234</v>
      </c>
      <c r="F57" s="17"/>
      <c r="H57" s="18" t="s">
        <v>235</v>
      </c>
      <c r="I57" s="17"/>
    </row>
    <row r="58" spans="1:9">
      <c r="A58" s="17" t="s">
        <v>236</v>
      </c>
      <c r="B58" s="17"/>
      <c r="D58" s="17" t="s">
        <v>237</v>
      </c>
      <c r="E58" s="17" t="s">
        <v>238</v>
      </c>
      <c r="F58" s="17"/>
      <c r="H58" s="18" t="s">
        <v>239</v>
      </c>
      <c r="I58" s="17"/>
    </row>
    <row r="59" spans="1:9">
      <c r="A59" s="17" t="s">
        <v>240</v>
      </c>
      <c r="B59" s="17"/>
      <c r="D59" s="17" t="s">
        <v>241</v>
      </c>
      <c r="E59" s="17" t="s">
        <v>242</v>
      </c>
      <c r="F59" s="17"/>
      <c r="H59" s="18" t="s">
        <v>243</v>
      </c>
      <c r="I59" s="17"/>
    </row>
    <row r="60" spans="1:9">
      <c r="A60" s="17" t="s">
        <v>244</v>
      </c>
      <c r="B60" s="17"/>
      <c r="D60" s="17" t="s">
        <v>245</v>
      </c>
      <c r="E60" s="17" t="s">
        <v>246</v>
      </c>
      <c r="F60" s="17"/>
      <c r="H60" s="18" t="s">
        <v>247</v>
      </c>
      <c r="I60" s="17"/>
    </row>
    <row r="61" spans="1:9">
      <c r="A61" s="17" t="s">
        <v>248</v>
      </c>
      <c r="B61" s="17"/>
      <c r="D61" s="17" t="s">
        <v>249</v>
      </c>
      <c r="E61" s="17" t="s">
        <v>250</v>
      </c>
      <c r="F61" s="17"/>
      <c r="H61" s="18" t="s">
        <v>251</v>
      </c>
      <c r="I61" s="17"/>
    </row>
    <row r="62" spans="1:9">
      <c r="A62" s="17" t="s">
        <v>252</v>
      </c>
      <c r="B62" s="17"/>
      <c r="D62" s="17" t="s">
        <v>253</v>
      </c>
      <c r="E62" s="17" t="s">
        <v>254</v>
      </c>
      <c r="F62" s="17"/>
      <c r="H62" s="18" t="s">
        <v>255</v>
      </c>
      <c r="I62" s="17"/>
    </row>
    <row r="63" spans="1:9">
      <c r="A63" s="17" t="s">
        <v>256</v>
      </c>
      <c r="B63" s="17"/>
      <c r="D63" s="17" t="s">
        <v>257</v>
      </c>
      <c r="E63" s="17" t="s">
        <v>258</v>
      </c>
      <c r="F63" s="17"/>
      <c r="H63" s="18" t="s">
        <v>259</v>
      </c>
      <c r="I63" s="17"/>
    </row>
    <row r="64" spans="1:9">
      <c r="A64" s="17" t="s">
        <v>260</v>
      </c>
      <c r="B64" s="17"/>
      <c r="D64" s="17" t="s">
        <v>261</v>
      </c>
      <c r="E64" s="17" t="s">
        <v>262</v>
      </c>
      <c r="F64" s="17"/>
      <c r="H64" s="18" t="s">
        <v>263</v>
      </c>
      <c r="I64" s="17"/>
    </row>
    <row r="65" spans="1:9">
      <c r="A65" s="17" t="s">
        <v>264</v>
      </c>
      <c r="B65" s="17"/>
      <c r="D65" s="17" t="s">
        <v>265</v>
      </c>
      <c r="E65" s="17" t="s">
        <v>266</v>
      </c>
      <c r="F65" s="17"/>
      <c r="H65" s="18" t="s">
        <v>267</v>
      </c>
      <c r="I65" s="17"/>
    </row>
    <row r="66" spans="1:9">
      <c r="A66" s="17" t="s">
        <v>268</v>
      </c>
      <c r="B66" s="17"/>
      <c r="D66" s="17" t="s">
        <v>269</v>
      </c>
      <c r="E66" s="17" t="s">
        <v>270</v>
      </c>
      <c r="F66" s="17"/>
      <c r="H66" s="18" t="s">
        <v>271</v>
      </c>
      <c r="I66" s="17"/>
    </row>
    <row r="67" spans="1:9">
      <c r="A67" s="17" t="s">
        <v>272</v>
      </c>
      <c r="B67" s="17"/>
      <c r="D67" s="17" t="s">
        <v>273</v>
      </c>
      <c r="E67" s="17" t="s">
        <v>274</v>
      </c>
      <c r="F67" s="17"/>
      <c r="H67" s="18" t="s">
        <v>275</v>
      </c>
      <c r="I67" s="17"/>
    </row>
    <row r="68" spans="1:9">
      <c r="A68" s="17" t="s">
        <v>276</v>
      </c>
      <c r="B68" s="17"/>
      <c r="D68" s="17" t="s">
        <v>277</v>
      </c>
      <c r="E68" s="17" t="s">
        <v>278</v>
      </c>
      <c r="F68" s="17"/>
      <c r="H68" s="18" t="s">
        <v>279</v>
      </c>
      <c r="I68" s="17"/>
    </row>
    <row r="69" spans="1:9">
      <c r="A69" s="17" t="s">
        <v>280</v>
      </c>
      <c r="B69" s="17"/>
      <c r="D69" s="17" t="s">
        <v>281</v>
      </c>
      <c r="E69" s="17" t="s">
        <v>282</v>
      </c>
      <c r="F69" s="17"/>
      <c r="H69" s="18" t="s">
        <v>283</v>
      </c>
      <c r="I69" s="17"/>
    </row>
    <row r="70" spans="1:9">
      <c r="A70" s="17" t="s">
        <v>284</v>
      </c>
      <c r="B70" s="17"/>
      <c r="D70" s="17" t="s">
        <v>285</v>
      </c>
      <c r="E70" s="17" t="s">
        <v>286</v>
      </c>
      <c r="F70" s="17"/>
      <c r="H70" s="18" t="s">
        <v>287</v>
      </c>
      <c r="I70" s="17"/>
    </row>
    <row r="71" spans="1:9">
      <c r="A71" s="17" t="s">
        <v>288</v>
      </c>
      <c r="B71" s="17"/>
      <c r="D71" s="17" t="s">
        <v>289</v>
      </c>
      <c r="E71" s="17" t="s">
        <v>290</v>
      </c>
      <c r="F71" s="17"/>
      <c r="H71" s="18" t="s">
        <v>291</v>
      </c>
      <c r="I71" s="17"/>
    </row>
    <row r="72" spans="1:9">
      <c r="A72" s="17" t="s">
        <v>292</v>
      </c>
      <c r="B72" s="17"/>
      <c r="D72" s="17" t="s">
        <v>293</v>
      </c>
      <c r="E72" s="17" t="s">
        <v>294</v>
      </c>
      <c r="F72" s="17"/>
      <c r="H72" s="18" t="s">
        <v>295</v>
      </c>
      <c r="I72" s="17"/>
    </row>
    <row r="73" spans="1:9">
      <c r="A73" s="17" t="s">
        <v>296</v>
      </c>
      <c r="B73" s="17"/>
      <c r="D73" s="17" t="s">
        <v>297</v>
      </c>
      <c r="E73" s="17" t="s">
        <v>298</v>
      </c>
      <c r="F73" s="17"/>
      <c r="H73" s="18" t="s">
        <v>299</v>
      </c>
      <c r="I73" s="17"/>
    </row>
    <row r="74" spans="1:9">
      <c r="A74" s="17" t="s">
        <v>300</v>
      </c>
      <c r="B74" s="17"/>
      <c r="D74" s="17" t="s">
        <v>301</v>
      </c>
      <c r="E74" s="17" t="s">
        <v>302</v>
      </c>
      <c r="F74" s="17"/>
      <c r="H74" s="18" t="s">
        <v>303</v>
      </c>
      <c r="I74" s="17"/>
    </row>
    <row r="75" spans="1:9">
      <c r="A75" s="17" t="s">
        <v>304</v>
      </c>
      <c r="B75" s="17"/>
      <c r="D75" s="17" t="s">
        <v>305</v>
      </c>
      <c r="E75" s="17" t="s">
        <v>306</v>
      </c>
      <c r="F75" s="17"/>
      <c r="H75" s="18" t="s">
        <v>307</v>
      </c>
      <c r="I75" s="17"/>
    </row>
    <row r="76" spans="1:9">
      <c r="A76" s="17" t="s">
        <v>308</v>
      </c>
      <c r="B76" s="17"/>
      <c r="D76" s="17" t="s">
        <v>309</v>
      </c>
      <c r="E76" s="17" t="s">
        <v>310</v>
      </c>
      <c r="F76" s="17"/>
      <c r="H76" s="18" t="s">
        <v>311</v>
      </c>
      <c r="I76" s="17"/>
    </row>
    <row r="77" spans="1:9">
      <c r="A77" s="17" t="s">
        <v>312</v>
      </c>
      <c r="B77" s="17"/>
      <c r="D77" s="17" t="s">
        <v>313</v>
      </c>
      <c r="E77" s="17" t="s">
        <v>314</v>
      </c>
      <c r="F77" s="17"/>
      <c r="H77" s="18" t="s">
        <v>315</v>
      </c>
      <c r="I77" s="17"/>
    </row>
    <row r="78" spans="1:9">
      <c r="A78" s="17" t="s">
        <v>316</v>
      </c>
      <c r="B78" s="17"/>
      <c r="D78" s="17" t="s">
        <v>317</v>
      </c>
      <c r="E78" s="17" t="s">
        <v>318</v>
      </c>
      <c r="F78" s="17"/>
      <c r="H78" s="18" t="s">
        <v>319</v>
      </c>
      <c r="I78" s="17"/>
    </row>
    <row r="79" spans="1:9">
      <c r="A79" s="17" t="s">
        <v>320</v>
      </c>
      <c r="B79" s="17"/>
      <c r="D79" s="17" t="s">
        <v>321</v>
      </c>
      <c r="E79" s="17" t="s">
        <v>322</v>
      </c>
      <c r="F79" s="17"/>
      <c r="H79" s="18" t="s">
        <v>323</v>
      </c>
      <c r="I79" s="17"/>
    </row>
    <row r="80" spans="1:9">
      <c r="A80" s="17" t="s">
        <v>324</v>
      </c>
      <c r="B80" s="17"/>
      <c r="D80" s="17" t="s">
        <v>325</v>
      </c>
      <c r="E80" s="17" t="s">
        <v>326</v>
      </c>
      <c r="F80" s="17"/>
      <c r="H80" s="18" t="s">
        <v>327</v>
      </c>
      <c r="I80" s="17"/>
    </row>
    <row r="81" spans="1:9">
      <c r="A81" s="17" t="s">
        <v>328</v>
      </c>
      <c r="B81" s="17"/>
      <c r="D81" s="17" t="s">
        <v>329</v>
      </c>
      <c r="E81" s="17" t="s">
        <v>330</v>
      </c>
      <c r="F81" s="17"/>
      <c r="H81" s="18" t="s">
        <v>331</v>
      </c>
      <c r="I81" s="17"/>
    </row>
    <row r="82" spans="1:9">
      <c r="A82" s="17" t="s">
        <v>332</v>
      </c>
      <c r="B82" s="17"/>
      <c r="D82" s="17" t="s">
        <v>333</v>
      </c>
      <c r="E82" s="17" t="s">
        <v>334</v>
      </c>
      <c r="F82" s="17"/>
      <c r="H82" s="18" t="s">
        <v>335</v>
      </c>
      <c r="I82" s="17"/>
    </row>
    <row r="83" spans="1:9">
      <c r="A83" s="17" t="s">
        <v>336</v>
      </c>
      <c r="B83" s="17"/>
      <c r="D83" s="17" t="s">
        <v>337</v>
      </c>
      <c r="E83" s="17" t="s">
        <v>338</v>
      </c>
      <c r="F83" s="17"/>
      <c r="H83" s="18" t="s">
        <v>339</v>
      </c>
      <c r="I83" s="17"/>
    </row>
    <row r="84" spans="1:9">
      <c r="A84" s="17" t="s">
        <v>340</v>
      </c>
      <c r="B84" s="17"/>
      <c r="D84" s="17" t="s">
        <v>341</v>
      </c>
      <c r="E84" s="17" t="s">
        <v>342</v>
      </c>
      <c r="F84" s="17"/>
      <c r="H84" s="18" t="s">
        <v>343</v>
      </c>
      <c r="I84" s="17"/>
    </row>
    <row r="85" spans="1:9">
      <c r="A85" s="17" t="s">
        <v>344</v>
      </c>
      <c r="B85" s="17"/>
      <c r="D85" s="17" t="s">
        <v>345</v>
      </c>
      <c r="E85" s="17" t="s">
        <v>346</v>
      </c>
      <c r="F85" s="17"/>
      <c r="H85" s="18" t="s">
        <v>347</v>
      </c>
      <c r="I85" s="17"/>
    </row>
    <row r="86" spans="1:9">
      <c r="A86" s="17" t="s">
        <v>348</v>
      </c>
      <c r="B86" s="17"/>
      <c r="D86" s="17" t="s">
        <v>349</v>
      </c>
      <c r="E86" s="17" t="s">
        <v>350</v>
      </c>
      <c r="F86" s="17"/>
      <c r="H86" s="18" t="s">
        <v>351</v>
      </c>
      <c r="I86" s="17"/>
    </row>
    <row r="87" spans="1:9">
      <c r="A87" s="17" t="s">
        <v>352</v>
      </c>
      <c r="B87" s="17"/>
      <c r="D87" s="17" t="s">
        <v>353</v>
      </c>
      <c r="E87" s="17" t="s">
        <v>354</v>
      </c>
      <c r="F87" s="17"/>
      <c r="H87" s="18" t="s">
        <v>355</v>
      </c>
      <c r="I87" s="17"/>
    </row>
    <row r="88" spans="1:9">
      <c r="A88" s="17" t="s">
        <v>356</v>
      </c>
      <c r="B88" s="17"/>
      <c r="D88" s="17" t="s">
        <v>357</v>
      </c>
      <c r="E88" s="17" t="s">
        <v>358</v>
      </c>
      <c r="F88" s="17"/>
      <c r="H88" s="18" t="s">
        <v>359</v>
      </c>
      <c r="I88" s="17"/>
    </row>
    <row r="89" spans="1:9">
      <c r="A89" s="17" t="s">
        <v>360</v>
      </c>
      <c r="B89" s="17"/>
      <c r="D89" s="17" t="s">
        <v>361</v>
      </c>
      <c r="E89" s="17" t="s">
        <v>362</v>
      </c>
      <c r="F89" s="17"/>
      <c r="H89" s="18" t="s">
        <v>363</v>
      </c>
      <c r="I89" s="17"/>
    </row>
    <row r="90" spans="1:9">
      <c r="A90" s="17" t="s">
        <v>364</v>
      </c>
      <c r="B90" s="17"/>
      <c r="D90" s="17" t="s">
        <v>365</v>
      </c>
      <c r="E90" s="17" t="s">
        <v>366</v>
      </c>
      <c r="F90" s="17"/>
      <c r="H90" s="18" t="s">
        <v>367</v>
      </c>
      <c r="I90" s="17"/>
    </row>
    <row r="91" spans="1:9">
      <c r="A91" s="17" t="s">
        <v>368</v>
      </c>
      <c r="B91" s="17"/>
      <c r="D91" s="17" t="s">
        <v>369</v>
      </c>
      <c r="E91" s="17" t="s">
        <v>370</v>
      </c>
      <c r="F91" s="17"/>
      <c r="H91" s="18" t="s">
        <v>371</v>
      </c>
      <c r="I91" s="17"/>
    </row>
    <row r="92" spans="1:9">
      <c r="A92" s="17" t="s">
        <v>372</v>
      </c>
      <c r="B92" s="17"/>
      <c r="D92" s="17" t="s">
        <v>373</v>
      </c>
      <c r="E92" s="17" t="s">
        <v>374</v>
      </c>
      <c r="F92" s="17"/>
      <c r="H92" s="18" t="s">
        <v>375</v>
      </c>
      <c r="I92" s="17"/>
    </row>
    <row r="93" spans="1:9">
      <c r="A93" s="17" t="s">
        <v>376</v>
      </c>
      <c r="B93" s="17"/>
      <c r="D93" s="17" t="s">
        <v>377</v>
      </c>
      <c r="E93" s="17" t="s">
        <v>378</v>
      </c>
      <c r="F93" s="17"/>
      <c r="H93" s="18" t="s">
        <v>379</v>
      </c>
      <c r="I93" s="17"/>
    </row>
    <row r="94" spans="1:9">
      <c r="D94" s="17" t="s">
        <v>380</v>
      </c>
      <c r="E94" s="17" t="s">
        <v>381</v>
      </c>
      <c r="F94" s="17"/>
    </row>
    <row r="95" spans="1:9">
      <c r="D95" s="17" t="s">
        <v>382</v>
      </c>
      <c r="E95" s="17" t="s">
        <v>383</v>
      </c>
      <c r="F95" s="17"/>
    </row>
    <row r="96" spans="1:9">
      <c r="D96" s="17" t="s">
        <v>384</v>
      </c>
      <c r="E96" s="17" t="s">
        <v>385</v>
      </c>
      <c r="F96" s="17"/>
    </row>
    <row r="97" spans="4:6">
      <c r="D97" s="17" t="s">
        <v>386</v>
      </c>
      <c r="E97" s="17" t="s">
        <v>387</v>
      </c>
      <c r="F97" s="17"/>
    </row>
    <row r="98" spans="4:6">
      <c r="D98" s="17" t="s">
        <v>388</v>
      </c>
      <c r="E98" s="17" t="s">
        <v>389</v>
      </c>
      <c r="F98" s="17"/>
    </row>
    <row r="99" spans="4:6">
      <c r="D99" s="17" t="s">
        <v>390</v>
      </c>
      <c r="E99" s="17" t="s">
        <v>391</v>
      </c>
      <c r="F99" s="17"/>
    </row>
    <row r="100" spans="4:6">
      <c r="D100" s="17" t="s">
        <v>392</v>
      </c>
      <c r="E100" s="17" t="s">
        <v>393</v>
      </c>
      <c r="F100" s="17"/>
    </row>
    <row r="101" spans="4:6">
      <c r="D101" s="17" t="s">
        <v>394</v>
      </c>
      <c r="E101" s="17" t="s">
        <v>395</v>
      </c>
      <c r="F101" s="17"/>
    </row>
    <row r="102" spans="4:6">
      <c r="D102" s="17" t="s">
        <v>396</v>
      </c>
      <c r="E102" s="17" t="s">
        <v>397</v>
      </c>
      <c r="F102" s="17"/>
    </row>
    <row r="103" spans="4:6">
      <c r="D103" s="17" t="s">
        <v>398</v>
      </c>
      <c r="E103" s="17" t="s">
        <v>399</v>
      </c>
      <c r="F103" s="17"/>
    </row>
    <row r="104" spans="4:6">
      <c r="D104" s="17" t="s">
        <v>400</v>
      </c>
      <c r="E104" s="17" t="s">
        <v>401</v>
      </c>
      <c r="F104" s="17"/>
    </row>
    <row r="105" spans="4:6">
      <c r="D105" s="17" t="s">
        <v>402</v>
      </c>
      <c r="E105" s="17" t="s">
        <v>403</v>
      </c>
      <c r="F105" s="17"/>
    </row>
    <row r="106" spans="4:6">
      <c r="D106" s="17" t="s">
        <v>404</v>
      </c>
      <c r="E106" s="17" t="s">
        <v>405</v>
      </c>
      <c r="F106" s="17"/>
    </row>
    <row r="107" spans="4:6">
      <c r="D107" s="17" t="s">
        <v>406</v>
      </c>
      <c r="E107" s="17" t="s">
        <v>407</v>
      </c>
      <c r="F107" s="17"/>
    </row>
    <row r="108" spans="4:6">
      <c r="D108" s="17" t="s">
        <v>408</v>
      </c>
      <c r="E108" s="17" t="s">
        <v>409</v>
      </c>
      <c r="F108" s="17"/>
    </row>
    <row r="109" spans="4:6">
      <c r="D109" s="17" t="s">
        <v>410</v>
      </c>
      <c r="E109" s="17" t="s">
        <v>411</v>
      </c>
      <c r="F109" s="17"/>
    </row>
    <row r="110" spans="4:6">
      <c r="D110" s="17" t="s">
        <v>412</v>
      </c>
      <c r="E110" s="17" t="s">
        <v>413</v>
      </c>
      <c r="F110" s="17"/>
    </row>
    <row r="111" spans="4:6">
      <c r="D111" s="17" t="s">
        <v>414</v>
      </c>
      <c r="E111" s="17" t="s">
        <v>415</v>
      </c>
      <c r="F111" s="17"/>
    </row>
    <row r="112" spans="4:6">
      <c r="D112" s="17" t="s">
        <v>416</v>
      </c>
      <c r="E112" s="17" t="s">
        <v>417</v>
      </c>
      <c r="F112" s="17"/>
    </row>
    <row r="113" spans="4:6">
      <c r="D113" s="17" t="s">
        <v>418</v>
      </c>
      <c r="E113" s="17" t="s">
        <v>419</v>
      </c>
      <c r="F113" s="17"/>
    </row>
    <row r="114" spans="4:6">
      <c r="D114" s="17" t="s">
        <v>420</v>
      </c>
      <c r="E114" s="17" t="s">
        <v>421</v>
      </c>
      <c r="F114" s="17"/>
    </row>
    <row r="115" spans="4:6">
      <c r="D115" s="17" t="s">
        <v>422</v>
      </c>
      <c r="E115" s="17" t="s">
        <v>423</v>
      </c>
      <c r="F115" s="17"/>
    </row>
    <row r="116" spans="4:6">
      <c r="D116" s="17" t="s">
        <v>424</v>
      </c>
      <c r="E116" s="17" t="s">
        <v>425</v>
      </c>
      <c r="F116" s="17"/>
    </row>
    <row r="117" spans="4:6">
      <c r="D117" s="17" t="s">
        <v>426</v>
      </c>
      <c r="E117" s="17" t="s">
        <v>427</v>
      </c>
      <c r="F117" s="17"/>
    </row>
    <row r="118" spans="4:6">
      <c r="D118" s="17" t="s">
        <v>428</v>
      </c>
      <c r="E118" s="17" t="s">
        <v>429</v>
      </c>
      <c r="F118" s="17"/>
    </row>
    <row r="119" spans="4:6">
      <c r="D119" s="17" t="s">
        <v>430</v>
      </c>
      <c r="E119" s="17" t="s">
        <v>431</v>
      </c>
      <c r="F119" s="17"/>
    </row>
    <row r="120" spans="4:6">
      <c r="D120" s="17" t="s">
        <v>432</v>
      </c>
      <c r="E120" s="17" t="s">
        <v>433</v>
      </c>
      <c r="F120" s="17"/>
    </row>
    <row r="121" spans="4:6">
      <c r="D121" s="17" t="s">
        <v>434</v>
      </c>
      <c r="E121" s="17" t="s">
        <v>435</v>
      </c>
      <c r="F121" s="17"/>
    </row>
    <row r="122" spans="4:6">
      <c r="D122" s="17" t="s">
        <v>436</v>
      </c>
      <c r="E122" s="17" t="s">
        <v>437</v>
      </c>
      <c r="F122" s="17"/>
    </row>
    <row r="123" spans="4:6">
      <c r="D123" s="17" t="s">
        <v>438</v>
      </c>
      <c r="E123" s="17" t="s">
        <v>439</v>
      </c>
      <c r="F123" s="17"/>
    </row>
    <row r="124" spans="4:6">
      <c r="D124" s="17" t="s">
        <v>440</v>
      </c>
      <c r="E124" s="17" t="s">
        <v>441</v>
      </c>
      <c r="F124" s="17"/>
    </row>
    <row r="125" spans="4:6">
      <c r="D125" s="17" t="s">
        <v>442</v>
      </c>
      <c r="E125" s="17" t="s">
        <v>443</v>
      </c>
      <c r="F125" s="17"/>
    </row>
    <row r="126" spans="4:6">
      <c r="D126" s="17" t="s">
        <v>444</v>
      </c>
      <c r="E126" s="17" t="s">
        <v>445</v>
      </c>
      <c r="F126" s="17"/>
    </row>
    <row r="127" spans="4:6">
      <c r="D127" s="17" t="s">
        <v>446</v>
      </c>
      <c r="E127" s="17" t="s">
        <v>447</v>
      </c>
      <c r="F127" s="17"/>
    </row>
    <row r="128" spans="4:6">
      <c r="D128" s="17" t="s">
        <v>448</v>
      </c>
      <c r="E128" s="17" t="s">
        <v>449</v>
      </c>
      <c r="F128" s="17"/>
    </row>
    <row r="129" spans="4:6">
      <c r="D129" s="17" t="s">
        <v>450</v>
      </c>
      <c r="E129" s="17" t="s">
        <v>451</v>
      </c>
      <c r="F129" s="17"/>
    </row>
    <row r="130" spans="4:6">
      <c r="D130" s="17" t="s">
        <v>452</v>
      </c>
      <c r="E130" s="17" t="s">
        <v>453</v>
      </c>
      <c r="F130" s="17"/>
    </row>
    <row r="131" spans="4:6">
      <c r="D131" s="17" t="s">
        <v>454</v>
      </c>
      <c r="E131" s="17" t="s">
        <v>455</v>
      </c>
      <c r="F131" s="17"/>
    </row>
    <row r="132" spans="4:6">
      <c r="D132" s="17" t="s">
        <v>456</v>
      </c>
      <c r="E132" s="17" t="s">
        <v>457</v>
      </c>
      <c r="F132" s="17"/>
    </row>
    <row r="133" spans="4:6">
      <c r="D133" s="17" t="s">
        <v>458</v>
      </c>
      <c r="E133" s="17" t="s">
        <v>459</v>
      </c>
      <c r="F133" s="17"/>
    </row>
  </sheetData>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3"/>
  <sheetViews>
    <sheetView showGridLines="0" workbookViewId="0">
      <selection activeCell="B6" sqref="B6"/>
    </sheetView>
  </sheetViews>
  <sheetFormatPr defaultRowHeight="12.75"/>
  <cols>
    <col min="1" max="1" width="9.140625" style="264"/>
    <col min="2" max="2" width="22.5703125" style="264" customWidth="1"/>
    <col min="3" max="3" width="16.42578125" style="264" bestFit="1" customWidth="1"/>
    <col min="4" max="4" width="15.5703125" style="264" bestFit="1" customWidth="1"/>
    <col min="5" max="5" width="14.7109375" style="264" customWidth="1"/>
    <col min="6" max="6" width="17.7109375" style="264" customWidth="1"/>
    <col min="7" max="7" width="24.5703125" style="264" customWidth="1"/>
    <col min="8" max="8" width="25.5703125" style="264" customWidth="1"/>
    <col min="9" max="9" width="22.85546875" style="264" bestFit="1" customWidth="1"/>
    <col min="10" max="10" width="22.42578125" style="264" bestFit="1" customWidth="1"/>
    <col min="11" max="11" width="24.5703125" style="264" bestFit="1" customWidth="1"/>
    <col min="12" max="16384" width="9.140625" style="264"/>
  </cols>
  <sheetData>
    <row r="1" spans="1:17" ht="47.25" customHeight="1">
      <c r="A1" s="276"/>
      <c r="B1" s="275" t="s">
        <v>806</v>
      </c>
      <c r="C1" s="275"/>
      <c r="D1" s="275"/>
      <c r="E1" s="275"/>
      <c r="F1" s="275"/>
      <c r="G1" s="276"/>
      <c r="H1" s="276"/>
      <c r="I1" s="276"/>
      <c r="J1" s="276"/>
      <c r="K1" s="276"/>
      <c r="L1" s="276"/>
      <c r="M1" s="276"/>
      <c r="N1" s="276"/>
      <c r="O1" s="276"/>
      <c r="P1" s="276"/>
      <c r="Q1" s="276"/>
    </row>
    <row r="2" spans="1:17" ht="18.75">
      <c r="B2" s="298" t="s">
        <v>706</v>
      </c>
      <c r="H2" s="265" t="s">
        <v>807</v>
      </c>
    </row>
    <row r="3" spans="1:17" ht="15.75">
      <c r="B3" s="298"/>
      <c r="H3" s="280" t="s">
        <v>808</v>
      </c>
      <c r="I3" s="280" t="s">
        <v>809</v>
      </c>
      <c r="J3" s="280" t="s">
        <v>810</v>
      </c>
      <c r="K3" s="280" t="s">
        <v>811</v>
      </c>
    </row>
    <row r="4" spans="1:17">
      <c r="H4" s="281" t="s">
        <v>812</v>
      </c>
      <c r="I4" s="266" t="s">
        <v>813</v>
      </c>
      <c r="J4" s="281" t="s">
        <v>814</v>
      </c>
      <c r="K4" s="266" t="s">
        <v>815</v>
      </c>
    </row>
    <row r="5" spans="1:17" ht="16.5">
      <c r="A5" s="267">
        <v>1</v>
      </c>
      <c r="B5" s="277" t="s">
        <v>816</v>
      </c>
      <c r="H5" s="281" t="s">
        <v>817</v>
      </c>
      <c r="I5" s="266" t="s">
        <v>818</v>
      </c>
      <c r="J5" s="281" t="s">
        <v>819</v>
      </c>
      <c r="K5" s="266" t="s">
        <v>820</v>
      </c>
    </row>
    <row r="6" spans="1:17">
      <c r="B6" s="283"/>
      <c r="H6" s="281" t="s">
        <v>821</v>
      </c>
      <c r="I6" s="266" t="s">
        <v>822</v>
      </c>
      <c r="J6" s="281" t="s">
        <v>823</v>
      </c>
      <c r="K6" s="266" t="s">
        <v>824</v>
      </c>
    </row>
    <row r="7" spans="1:17" ht="16.5">
      <c r="A7" s="267">
        <v>2</v>
      </c>
      <c r="B7" s="277" t="s">
        <v>825</v>
      </c>
      <c r="H7" s="281" t="s">
        <v>826</v>
      </c>
      <c r="I7" s="266" t="s">
        <v>827</v>
      </c>
      <c r="J7" s="281" t="s">
        <v>828</v>
      </c>
      <c r="K7" s="266" t="s">
        <v>829</v>
      </c>
    </row>
    <row r="8" spans="1:17" ht="15">
      <c r="B8" s="278"/>
      <c r="H8" s="281" t="s">
        <v>830</v>
      </c>
      <c r="I8" s="266" t="s">
        <v>831</v>
      </c>
      <c r="J8" s="281" t="s">
        <v>832</v>
      </c>
      <c r="K8" s="266" t="s">
        <v>833</v>
      </c>
    </row>
    <row r="9" spans="1:17" ht="16.5">
      <c r="A9" s="267">
        <v>3</v>
      </c>
      <c r="B9" s="277" t="s">
        <v>834</v>
      </c>
      <c r="H9" s="281" t="s">
        <v>835</v>
      </c>
      <c r="I9" s="266" t="s">
        <v>836</v>
      </c>
      <c r="J9" s="281" t="s">
        <v>837</v>
      </c>
      <c r="K9" s="266" t="s">
        <v>838</v>
      </c>
    </row>
    <row r="10" spans="1:17" ht="15">
      <c r="B10" s="278"/>
      <c r="H10" s="281" t="s">
        <v>839</v>
      </c>
      <c r="I10" s="266" t="s">
        <v>840</v>
      </c>
      <c r="J10" s="281" t="s">
        <v>841</v>
      </c>
      <c r="K10" s="266" t="s">
        <v>842</v>
      </c>
    </row>
    <row r="11" spans="1:17" ht="16.5">
      <c r="A11" s="267">
        <v>4</v>
      </c>
      <c r="B11" s="277" t="s">
        <v>945</v>
      </c>
      <c r="H11" s="281" t="s">
        <v>843</v>
      </c>
      <c r="I11" s="266" t="s">
        <v>844</v>
      </c>
      <c r="J11" s="281" t="s">
        <v>845</v>
      </c>
      <c r="K11" s="266" t="s">
        <v>846</v>
      </c>
    </row>
    <row r="12" spans="1:17" ht="15">
      <c r="B12" s="278"/>
      <c r="H12" s="281" t="s">
        <v>847</v>
      </c>
      <c r="I12" s="266" t="s">
        <v>848</v>
      </c>
      <c r="J12" s="281" t="s">
        <v>849</v>
      </c>
      <c r="K12" s="266" t="s">
        <v>850</v>
      </c>
    </row>
    <row r="13" spans="1:17" ht="16.5">
      <c r="A13" s="267">
        <v>5</v>
      </c>
      <c r="B13" s="277" t="s">
        <v>946</v>
      </c>
      <c r="H13" s="281" t="s">
        <v>851</v>
      </c>
      <c r="I13" s="266" t="s">
        <v>852</v>
      </c>
      <c r="J13" s="281" t="s">
        <v>853</v>
      </c>
      <c r="K13" s="266" t="s">
        <v>854</v>
      </c>
    </row>
    <row r="14" spans="1:17">
      <c r="H14" s="281" t="s">
        <v>855</v>
      </c>
      <c r="I14" s="266" t="s">
        <v>856</v>
      </c>
      <c r="J14" s="281" t="s">
        <v>857</v>
      </c>
      <c r="K14" s="266" t="s">
        <v>858</v>
      </c>
    </row>
    <row r="15" spans="1:17" ht="16.5">
      <c r="A15" s="267">
        <v>6</v>
      </c>
      <c r="B15" s="277" t="s">
        <v>947</v>
      </c>
      <c r="H15" s="282"/>
      <c r="I15" s="266" t="s">
        <v>859</v>
      </c>
      <c r="J15" s="282"/>
      <c r="K15" s="266" t="s">
        <v>860</v>
      </c>
    </row>
    <row r="16" spans="1:17" ht="31.5" customHeight="1">
      <c r="H16" s="266"/>
    </row>
    <row r="17" spans="2:10" ht="18.75">
      <c r="B17" s="265" t="s">
        <v>861</v>
      </c>
      <c r="H17" s="265" t="s">
        <v>862</v>
      </c>
    </row>
    <row r="18" spans="2:10" ht="15">
      <c r="B18" s="268" t="s">
        <v>863</v>
      </c>
      <c r="H18" s="268" t="s">
        <v>864</v>
      </c>
    </row>
    <row r="19" spans="2:10" ht="15.75">
      <c r="B19" s="269"/>
      <c r="D19" s="270" t="s">
        <v>865</v>
      </c>
      <c r="E19" s="270" t="s">
        <v>866</v>
      </c>
    </row>
    <row r="20" spans="2:10" ht="18.75">
      <c r="B20" s="265" t="s">
        <v>867</v>
      </c>
      <c r="C20" s="271"/>
      <c r="D20" s="289"/>
      <c r="E20" s="289"/>
      <c r="H20" s="265" t="s">
        <v>868</v>
      </c>
      <c r="I20" s="279" t="s">
        <v>810</v>
      </c>
    </row>
    <row r="21" spans="2:10" ht="15.75">
      <c r="D21" s="284"/>
      <c r="H21" s="280" t="s">
        <v>869</v>
      </c>
      <c r="I21" s="280" t="s">
        <v>870</v>
      </c>
    </row>
    <row r="22" spans="2:10">
      <c r="G22" s="264">
        <v>1</v>
      </c>
      <c r="H22" s="272"/>
      <c r="I22" s="273"/>
      <c r="J22" s="273"/>
    </row>
    <row r="23" spans="2:10" ht="15.75">
      <c r="B23" s="280" t="s">
        <v>871</v>
      </c>
      <c r="C23" s="280" t="s">
        <v>865</v>
      </c>
      <c r="D23" s="280" t="s">
        <v>872</v>
      </c>
      <c r="E23" s="280" t="s">
        <v>866</v>
      </c>
      <c r="G23" s="264">
        <f>G22+1</f>
        <v>2</v>
      </c>
      <c r="H23" s="272"/>
      <c r="I23" s="273"/>
      <c r="J23" s="273"/>
    </row>
    <row r="24" spans="2:10">
      <c r="B24" s="266" t="s">
        <v>815</v>
      </c>
      <c r="C24" s="274">
        <v>1551837.26</v>
      </c>
      <c r="D24" s="274">
        <v>3871000</v>
      </c>
      <c r="E24" s="274">
        <v>4478413.46</v>
      </c>
      <c r="G24" s="264">
        <f t="shared" ref="G24:G33" si="0">G23+1</f>
        <v>3</v>
      </c>
      <c r="H24" s="272"/>
      <c r="I24" s="273"/>
      <c r="J24" s="273"/>
    </row>
    <row r="25" spans="2:10">
      <c r="B25" s="266" t="s">
        <v>820</v>
      </c>
      <c r="C25" s="274">
        <v>6305602</v>
      </c>
      <c r="D25" s="274">
        <v>10967217.789999999</v>
      </c>
      <c r="E25" s="274">
        <v>10531059.939999999</v>
      </c>
      <c r="G25" s="264">
        <f t="shared" si="0"/>
        <v>4</v>
      </c>
      <c r="H25" s="272"/>
      <c r="I25" s="273"/>
      <c r="J25" s="273"/>
    </row>
    <row r="26" spans="2:10">
      <c r="B26" s="266" t="s">
        <v>812</v>
      </c>
      <c r="C26" s="274">
        <v>7652240.9400000004</v>
      </c>
      <c r="D26" s="274">
        <v>25500511.989999998</v>
      </c>
      <c r="E26" s="274">
        <v>23890417.289999999</v>
      </c>
      <c r="G26" s="264">
        <f t="shared" si="0"/>
        <v>5</v>
      </c>
      <c r="H26" s="272"/>
      <c r="I26" s="273"/>
      <c r="J26" s="273"/>
    </row>
    <row r="27" spans="2:10">
      <c r="B27" s="266" t="s">
        <v>817</v>
      </c>
      <c r="C27" s="274">
        <v>717380.24</v>
      </c>
      <c r="D27" s="274">
        <v>3035722.37</v>
      </c>
      <c r="E27" s="274">
        <v>2711772.14</v>
      </c>
      <c r="G27" s="264">
        <f t="shared" si="0"/>
        <v>6</v>
      </c>
      <c r="H27" s="272"/>
      <c r="I27" s="273"/>
      <c r="J27" s="273"/>
    </row>
    <row r="28" spans="2:10">
      <c r="B28" s="266" t="s">
        <v>873</v>
      </c>
      <c r="C28" s="274">
        <v>746188.47</v>
      </c>
      <c r="D28" s="274">
        <v>2128452</v>
      </c>
      <c r="E28" s="274">
        <v>2396532.9500000002</v>
      </c>
      <c r="G28" s="264">
        <f t="shared" si="0"/>
        <v>7</v>
      </c>
      <c r="H28" s="272"/>
      <c r="I28" s="273"/>
      <c r="J28" s="273"/>
    </row>
    <row r="29" spans="2:10">
      <c r="B29" s="266" t="s">
        <v>874</v>
      </c>
      <c r="C29" s="274">
        <v>1432893.86</v>
      </c>
      <c r="D29" s="274">
        <v>3830692.19</v>
      </c>
      <c r="E29" s="274">
        <v>4616567.41</v>
      </c>
      <c r="G29" s="264">
        <f t="shared" si="0"/>
        <v>8</v>
      </c>
      <c r="H29" s="272"/>
      <c r="I29" s="273"/>
      <c r="J29" s="273"/>
    </row>
    <row r="30" spans="2:10">
      <c r="B30" s="266" t="s">
        <v>875</v>
      </c>
      <c r="C30" s="274">
        <v>1069390.22</v>
      </c>
      <c r="D30" s="274">
        <v>3435343.9</v>
      </c>
      <c r="E30" s="274">
        <v>2845646.63</v>
      </c>
      <c r="G30" s="264">
        <f t="shared" si="0"/>
        <v>9</v>
      </c>
      <c r="H30" s="272"/>
      <c r="I30" s="273"/>
      <c r="J30" s="273"/>
    </row>
    <row r="31" spans="2:10">
      <c r="B31" s="266" t="s">
        <v>876</v>
      </c>
      <c r="C31" s="274">
        <v>101707.31</v>
      </c>
      <c r="D31" s="274">
        <v>102125</v>
      </c>
      <c r="E31" s="274">
        <v>111170.73</v>
      </c>
      <c r="G31" s="264">
        <f t="shared" si="0"/>
        <v>10</v>
      </c>
      <c r="H31" s="272"/>
      <c r="I31" s="273"/>
      <c r="J31" s="273"/>
    </row>
    <row r="32" spans="2:10">
      <c r="B32" s="266" t="s">
        <v>877</v>
      </c>
      <c r="C32" s="274">
        <v>1916446.61</v>
      </c>
      <c r="D32" s="274">
        <v>4453260</v>
      </c>
      <c r="E32" s="274">
        <v>2384397.62</v>
      </c>
      <c r="G32" s="264">
        <f t="shared" si="0"/>
        <v>11</v>
      </c>
      <c r="H32" s="272"/>
      <c r="I32" s="273"/>
      <c r="J32" s="273"/>
    </row>
    <row r="33" spans="2:10">
      <c r="B33" s="266" t="s">
        <v>878</v>
      </c>
      <c r="C33" s="274">
        <v>11402348.210000001</v>
      </c>
      <c r="D33" s="274">
        <v>25325319.629999999</v>
      </c>
      <c r="E33" s="274">
        <v>23434806.350000001</v>
      </c>
      <c r="G33" s="264">
        <f t="shared" si="0"/>
        <v>12</v>
      </c>
      <c r="H33" s="272"/>
      <c r="I33" s="273"/>
      <c r="J33" s="273"/>
    </row>
    <row r="34" spans="2:10" ht="15.75">
      <c r="B34" s="266" t="s">
        <v>814</v>
      </c>
      <c r="C34" s="274">
        <v>3235023.71</v>
      </c>
      <c r="D34" s="274">
        <v>8435810</v>
      </c>
      <c r="E34" s="274">
        <v>6546286.0300000003</v>
      </c>
      <c r="H34" s="284"/>
    </row>
    <row r="35" spans="2:10" ht="15.75">
      <c r="B35" s="266" t="s">
        <v>879</v>
      </c>
      <c r="C35" s="274">
        <v>9711623.9399999995</v>
      </c>
      <c r="D35" s="274">
        <v>28925019.899999999</v>
      </c>
      <c r="E35" s="274">
        <v>28084809.129999999</v>
      </c>
      <c r="I35" s="290"/>
    </row>
    <row r="36" spans="2:10" ht="15.75">
      <c r="B36" s="266" t="s">
        <v>880</v>
      </c>
      <c r="C36" s="274">
        <v>4052178.83</v>
      </c>
      <c r="D36" s="274">
        <v>10300465.800000001</v>
      </c>
      <c r="E36" s="274">
        <v>10746608.01</v>
      </c>
      <c r="I36" s="290"/>
    </row>
    <row r="37" spans="2:10">
      <c r="B37" s="266" t="s">
        <v>813</v>
      </c>
      <c r="C37" s="274">
        <v>9939663.1099999994</v>
      </c>
      <c r="D37" s="274">
        <v>15969378.99</v>
      </c>
      <c r="E37" s="274">
        <v>22494401.239999998</v>
      </c>
    </row>
    <row r="38" spans="2:10">
      <c r="B38" s="266" t="s">
        <v>881</v>
      </c>
      <c r="C38" s="274">
        <v>7326467.6299999999</v>
      </c>
      <c r="D38" s="274">
        <v>25027205.48</v>
      </c>
      <c r="E38" s="274">
        <v>23304127.91</v>
      </c>
    </row>
    <row r="39" spans="2:10">
      <c r="B39" s="266" t="s">
        <v>824</v>
      </c>
      <c r="C39" s="274">
        <v>864647.5</v>
      </c>
      <c r="D39" s="274">
        <v>3156000</v>
      </c>
      <c r="E39" s="274">
        <v>2706889.15</v>
      </c>
    </row>
    <row r="40" spans="2:10">
      <c r="B40" s="266" t="s">
        <v>882</v>
      </c>
      <c r="C40" s="274">
        <v>1222916.7</v>
      </c>
      <c r="D40" s="274">
        <v>3144500</v>
      </c>
      <c r="E40" s="274">
        <v>3070374.2</v>
      </c>
    </row>
    <row r="41" spans="2:10">
      <c r="B41" s="266" t="s">
        <v>818</v>
      </c>
      <c r="C41" s="274">
        <v>1260685.47</v>
      </c>
      <c r="D41" s="274">
        <v>4857000</v>
      </c>
      <c r="E41" s="274">
        <v>3794166.72</v>
      </c>
    </row>
    <row r="42" spans="2:10">
      <c r="B42" s="266" t="s">
        <v>822</v>
      </c>
      <c r="C42" s="274">
        <v>8485938.2899999991</v>
      </c>
      <c r="D42" s="274">
        <v>32383232.800000001</v>
      </c>
      <c r="E42" s="274">
        <v>12186406.359999999</v>
      </c>
    </row>
    <row r="43" spans="2:10">
      <c r="B43" s="266" t="s">
        <v>829</v>
      </c>
      <c r="C43" s="274">
        <v>1459959.59</v>
      </c>
      <c r="D43" s="274">
        <v>2427928.4</v>
      </c>
      <c r="E43" s="274">
        <v>2629997.79</v>
      </c>
    </row>
    <row r="44" spans="2:10">
      <c r="B44" s="266" t="s">
        <v>883</v>
      </c>
      <c r="C44" s="274">
        <v>5079061.9400000004</v>
      </c>
      <c r="D44" s="274">
        <v>11701477.27</v>
      </c>
      <c r="E44" s="274">
        <v>11204519.82</v>
      </c>
    </row>
    <row r="45" spans="2:10">
      <c r="B45" s="266" t="s">
        <v>819</v>
      </c>
      <c r="C45" s="274">
        <v>2230673.4</v>
      </c>
      <c r="D45" s="274">
        <v>6491093.96</v>
      </c>
      <c r="E45" s="274">
        <v>7181869.1799999997</v>
      </c>
    </row>
    <row r="46" spans="2:10">
      <c r="B46" s="266" t="s">
        <v>884</v>
      </c>
      <c r="C46" s="274">
        <v>4789663.08</v>
      </c>
      <c r="D46" s="274">
        <v>5600000</v>
      </c>
      <c r="E46" s="274">
        <v>7375025.1699999999</v>
      </c>
    </row>
    <row r="47" spans="2:10">
      <c r="B47" s="266" t="s">
        <v>885</v>
      </c>
      <c r="C47" s="274">
        <v>643274.26</v>
      </c>
      <c r="D47" s="274">
        <v>2010447</v>
      </c>
      <c r="E47" s="274">
        <v>2449718.44</v>
      </c>
    </row>
    <row r="48" spans="2:10">
      <c r="B48" s="266" t="s">
        <v>823</v>
      </c>
      <c r="C48" s="274">
        <v>1139309.8899999999</v>
      </c>
      <c r="D48" s="274">
        <v>2550477.0099999998</v>
      </c>
      <c r="E48" s="274">
        <v>2992410.27</v>
      </c>
    </row>
    <row r="49" spans="2:5">
      <c r="B49" s="266" t="s">
        <v>886</v>
      </c>
      <c r="C49" s="274">
        <v>774795.78</v>
      </c>
      <c r="D49" s="274">
        <v>2402490.0099999998</v>
      </c>
      <c r="E49" s="274">
        <v>2164994.73</v>
      </c>
    </row>
    <row r="50" spans="2:5">
      <c r="B50" s="266" t="s">
        <v>828</v>
      </c>
      <c r="C50" s="274">
        <v>643315.09</v>
      </c>
      <c r="D50" s="274">
        <v>1505654.89</v>
      </c>
      <c r="E50" s="274">
        <v>16235117.91</v>
      </c>
    </row>
    <row r="51" spans="2:5">
      <c r="B51" s="266" t="s">
        <v>827</v>
      </c>
      <c r="C51" s="274">
        <v>2569211.7200000002</v>
      </c>
      <c r="D51" s="274">
        <v>6888801</v>
      </c>
      <c r="E51" s="274">
        <v>6679091.8200000003</v>
      </c>
    </row>
    <row r="52" spans="2:5">
      <c r="B52" s="266" t="s">
        <v>821</v>
      </c>
      <c r="C52" s="274">
        <v>861075.96</v>
      </c>
      <c r="D52" s="274">
        <v>1984286.73</v>
      </c>
      <c r="E52" s="274">
        <v>2325514.2200000002</v>
      </c>
    </row>
    <row r="53" spans="2:5">
      <c r="B53" s="266" t="s">
        <v>826</v>
      </c>
      <c r="C53" s="274">
        <v>616778.9</v>
      </c>
      <c r="D53" s="274">
        <v>1768550.46</v>
      </c>
      <c r="E53" s="274">
        <v>2065576.68</v>
      </c>
    </row>
    <row r="54" spans="2:5">
      <c r="B54" s="266" t="s">
        <v>830</v>
      </c>
      <c r="C54" s="274">
        <v>9776812.2899999991</v>
      </c>
      <c r="D54" s="274">
        <v>19514770.359999999</v>
      </c>
      <c r="E54" s="274">
        <v>23391824.859999999</v>
      </c>
    </row>
    <row r="55" spans="2:5">
      <c r="B55" s="266" t="s">
        <v>835</v>
      </c>
      <c r="C55" s="274">
        <v>15609201.08</v>
      </c>
      <c r="D55" s="274">
        <v>67792866.709999993</v>
      </c>
      <c r="E55" s="274">
        <v>90693799.170000002</v>
      </c>
    </row>
    <row r="56" spans="2:5">
      <c r="B56" s="266" t="s">
        <v>833</v>
      </c>
      <c r="C56" s="274">
        <v>2165689.3199999998</v>
      </c>
      <c r="D56" s="274">
        <v>5177899</v>
      </c>
      <c r="E56" s="274">
        <v>4769550.1900000004</v>
      </c>
    </row>
    <row r="57" spans="2:5">
      <c r="B57" s="266" t="s">
        <v>887</v>
      </c>
      <c r="C57" s="274">
        <v>7129702.2000000002</v>
      </c>
      <c r="D57" s="274">
        <v>31735588.16</v>
      </c>
      <c r="E57" s="274">
        <v>32656586</v>
      </c>
    </row>
    <row r="58" spans="2:5">
      <c r="B58" s="266" t="s">
        <v>832</v>
      </c>
      <c r="C58" s="274">
        <v>820035.5</v>
      </c>
      <c r="D58" s="274">
        <v>2855000</v>
      </c>
      <c r="E58" s="274">
        <v>2786992.96</v>
      </c>
    </row>
    <row r="59" spans="2:5">
      <c r="B59" s="266" t="s">
        <v>888</v>
      </c>
      <c r="C59" s="274">
        <v>20874492.02</v>
      </c>
      <c r="D59" s="274">
        <v>53542252.700000003</v>
      </c>
      <c r="E59" s="274">
        <v>54342452.039999999</v>
      </c>
    </row>
    <row r="60" spans="2:5">
      <c r="B60" s="266" t="s">
        <v>889</v>
      </c>
      <c r="C60" s="274">
        <v>5156054.1900000004</v>
      </c>
      <c r="D60" s="274">
        <v>11718330.460000001</v>
      </c>
      <c r="E60" s="274">
        <v>12212368.529999999</v>
      </c>
    </row>
    <row r="61" spans="2:5">
      <c r="B61" s="266" t="s">
        <v>890</v>
      </c>
      <c r="C61" s="274">
        <v>1148663.6299999999</v>
      </c>
      <c r="D61" s="274">
        <v>2892449.5</v>
      </c>
      <c r="E61" s="274">
        <v>2948845</v>
      </c>
    </row>
    <row r="62" spans="2:5">
      <c r="B62" s="266" t="s">
        <v>837</v>
      </c>
      <c r="C62" s="274">
        <v>1169961.43</v>
      </c>
      <c r="D62" s="274">
        <v>2494707.96</v>
      </c>
      <c r="E62" s="274">
        <v>3350826.8</v>
      </c>
    </row>
    <row r="63" spans="2:5">
      <c r="B63" s="266" t="s">
        <v>831</v>
      </c>
      <c r="C63" s="274">
        <v>27939129.91</v>
      </c>
      <c r="D63" s="274">
        <v>60915882.210000001</v>
      </c>
      <c r="E63" s="274">
        <v>58587039.549999997</v>
      </c>
    </row>
    <row r="64" spans="2:5">
      <c r="B64" s="266" t="s">
        <v>841</v>
      </c>
      <c r="C64" s="274">
        <v>3385862.86</v>
      </c>
      <c r="D64" s="274">
        <v>9340295</v>
      </c>
      <c r="E64" s="274">
        <v>9109242.6500000004</v>
      </c>
    </row>
    <row r="65" spans="2:5">
      <c r="B65" s="266" t="s">
        <v>838</v>
      </c>
      <c r="C65" s="274">
        <v>1772831.61</v>
      </c>
      <c r="D65" s="274">
        <v>4987238</v>
      </c>
      <c r="E65" s="274">
        <v>5465183.0800000001</v>
      </c>
    </row>
    <row r="66" spans="2:5">
      <c r="B66" s="266" t="s">
        <v>836</v>
      </c>
      <c r="C66" s="274">
        <v>3446385.5</v>
      </c>
      <c r="D66" s="274">
        <v>11113858</v>
      </c>
      <c r="E66" s="274">
        <v>12312078.1</v>
      </c>
    </row>
    <row r="67" spans="2:5">
      <c r="B67" s="266" t="s">
        <v>845</v>
      </c>
      <c r="C67" s="274">
        <v>15614.89</v>
      </c>
      <c r="D67" s="274">
        <v>0</v>
      </c>
      <c r="E67" s="274">
        <v>505971.93</v>
      </c>
    </row>
    <row r="68" spans="2:5">
      <c r="B68" s="266" t="s">
        <v>840</v>
      </c>
      <c r="C68" s="274">
        <v>653284.38</v>
      </c>
      <c r="D68" s="274">
        <v>1822489.19</v>
      </c>
      <c r="E68" s="274">
        <v>1534296.55</v>
      </c>
    </row>
    <row r="69" spans="2:5">
      <c r="B69" s="266" t="s">
        <v>849</v>
      </c>
      <c r="C69" s="274">
        <v>1764428.95</v>
      </c>
      <c r="D69" s="274">
        <v>3192380</v>
      </c>
      <c r="E69" s="274">
        <v>2706912.28</v>
      </c>
    </row>
    <row r="70" spans="2:5">
      <c r="B70" s="266" t="s">
        <v>891</v>
      </c>
      <c r="C70" s="274">
        <v>226713.79</v>
      </c>
      <c r="D70" s="274">
        <v>774000</v>
      </c>
      <c r="E70" s="274">
        <v>915178.52</v>
      </c>
    </row>
    <row r="71" spans="2:5">
      <c r="B71" s="266" t="s">
        <v>844</v>
      </c>
      <c r="C71" s="274">
        <v>366556.33</v>
      </c>
      <c r="D71" s="274">
        <v>1055751.42</v>
      </c>
      <c r="E71" s="274">
        <v>1052051.81</v>
      </c>
    </row>
    <row r="72" spans="2:5">
      <c r="B72" s="266" t="s">
        <v>892</v>
      </c>
      <c r="C72" s="274">
        <v>299866.07</v>
      </c>
      <c r="D72" s="274">
        <v>1414044</v>
      </c>
      <c r="E72" s="274">
        <v>1476261.66</v>
      </c>
    </row>
    <row r="73" spans="2:5">
      <c r="B73" s="266" t="s">
        <v>893</v>
      </c>
      <c r="C73" s="274">
        <v>1090628.9099999999</v>
      </c>
      <c r="D73" s="274">
        <v>2981840</v>
      </c>
      <c r="E73" s="274">
        <v>3420954.59</v>
      </c>
    </row>
    <row r="74" spans="2:5">
      <c r="B74" s="266" t="s">
        <v>853</v>
      </c>
      <c r="C74" s="274">
        <v>995044.99</v>
      </c>
      <c r="D74" s="274">
        <v>1692000</v>
      </c>
      <c r="E74" s="274">
        <v>1865862.9</v>
      </c>
    </row>
    <row r="75" spans="2:5">
      <c r="B75" s="266" t="s">
        <v>894</v>
      </c>
      <c r="C75" s="274">
        <v>1620683.44</v>
      </c>
      <c r="D75" s="274">
        <v>3445650.85</v>
      </c>
      <c r="E75" s="274">
        <v>3778999.66</v>
      </c>
    </row>
    <row r="76" spans="2:5">
      <c r="B76" s="266" t="s">
        <v>839</v>
      </c>
      <c r="C76" s="274">
        <v>2492140.35</v>
      </c>
      <c r="D76" s="274">
        <v>4767068.7</v>
      </c>
      <c r="E76" s="274">
        <v>4323935.72</v>
      </c>
    </row>
    <row r="77" spans="2:5">
      <c r="B77" s="266" t="s">
        <v>895</v>
      </c>
      <c r="C77" s="274">
        <v>909920.07</v>
      </c>
      <c r="D77" s="274">
        <v>2709764.19</v>
      </c>
      <c r="E77" s="274">
        <v>2870228.7</v>
      </c>
    </row>
    <row r="78" spans="2:5">
      <c r="B78" s="266" t="s">
        <v>896</v>
      </c>
      <c r="C78" s="274">
        <v>12464788.140000001</v>
      </c>
      <c r="D78" s="274">
        <v>34700846.869999997</v>
      </c>
      <c r="E78" s="274">
        <v>32219303.510000002</v>
      </c>
    </row>
    <row r="79" spans="2:5">
      <c r="B79" s="266" t="s">
        <v>848</v>
      </c>
      <c r="C79" s="274">
        <v>291390.25</v>
      </c>
      <c r="D79" s="274">
        <v>1254740</v>
      </c>
      <c r="E79" s="274">
        <v>159646.34</v>
      </c>
    </row>
    <row r="80" spans="2:5">
      <c r="B80" s="266" t="s">
        <v>842</v>
      </c>
      <c r="C80" s="274">
        <v>1649286.15</v>
      </c>
      <c r="D80" s="274">
        <v>4590197.6100000003</v>
      </c>
      <c r="E80" s="274">
        <v>4721593.9800000004</v>
      </c>
    </row>
    <row r="81" spans="2:5">
      <c r="B81" s="266" t="s">
        <v>897</v>
      </c>
      <c r="C81" s="274">
        <v>452804.59</v>
      </c>
      <c r="D81" s="274">
        <v>2255756.88</v>
      </c>
      <c r="E81" s="274">
        <v>2831848.26</v>
      </c>
    </row>
    <row r="82" spans="2:5">
      <c r="B82" s="266" t="s">
        <v>898</v>
      </c>
      <c r="C82" s="274">
        <v>1452436.82</v>
      </c>
      <c r="D82" s="274">
        <v>4881506</v>
      </c>
      <c r="E82" s="274">
        <v>7147682.8399999999</v>
      </c>
    </row>
    <row r="83" spans="2:5">
      <c r="B83" s="266" t="s">
        <v>852</v>
      </c>
      <c r="C83" s="274">
        <v>13043454.699999999</v>
      </c>
      <c r="D83" s="274">
        <v>36773467.75</v>
      </c>
      <c r="E83" s="274">
        <v>37834605.969999999</v>
      </c>
    </row>
    <row r="84" spans="2:5">
      <c r="B84" s="266" t="s">
        <v>899</v>
      </c>
      <c r="C84" s="274">
        <v>648202.23999999999</v>
      </c>
      <c r="D84" s="274">
        <v>1094343</v>
      </c>
      <c r="E84" s="274">
        <v>4650195.03</v>
      </c>
    </row>
    <row r="85" spans="2:5">
      <c r="B85" s="266" t="s">
        <v>846</v>
      </c>
      <c r="C85" s="274">
        <v>39466.17</v>
      </c>
      <c r="D85" s="274">
        <v>152649.93</v>
      </c>
      <c r="E85" s="274">
        <v>4349125.43</v>
      </c>
    </row>
    <row r="86" spans="2:5">
      <c r="B86" s="266" t="s">
        <v>850</v>
      </c>
      <c r="C86" s="274">
        <v>514999.85</v>
      </c>
      <c r="D86" s="274">
        <v>1417490.01</v>
      </c>
      <c r="E86" s="274">
        <v>1099110.6399999999</v>
      </c>
    </row>
    <row r="87" spans="2:5">
      <c r="B87" s="266" t="s">
        <v>843</v>
      </c>
      <c r="C87" s="274">
        <v>916757.98</v>
      </c>
      <c r="D87" s="274">
        <v>2731106.67</v>
      </c>
      <c r="E87" s="274">
        <v>3247828.78</v>
      </c>
    </row>
    <row r="88" spans="2:5">
      <c r="B88" s="266" t="s">
        <v>900</v>
      </c>
      <c r="C88" s="274">
        <v>663889.93000000005</v>
      </c>
      <c r="D88" s="274">
        <v>1503975</v>
      </c>
      <c r="E88" s="274">
        <v>1764549.18</v>
      </c>
    </row>
    <row r="89" spans="2:5">
      <c r="B89" s="266" t="s">
        <v>847</v>
      </c>
      <c r="C89" s="274">
        <v>2041225.69</v>
      </c>
      <c r="D89" s="274">
        <v>4762954.74</v>
      </c>
      <c r="E89" s="274">
        <v>5361395.59</v>
      </c>
    </row>
    <row r="90" spans="2:5">
      <c r="B90" s="266" t="s">
        <v>851</v>
      </c>
      <c r="C90" s="274">
        <v>662851</v>
      </c>
      <c r="D90" s="274">
        <v>1399369.51</v>
      </c>
      <c r="E90" s="274">
        <v>440432.17</v>
      </c>
    </row>
    <row r="91" spans="2:5">
      <c r="B91" s="266" t="s">
        <v>854</v>
      </c>
      <c r="C91" s="274">
        <v>370822.29</v>
      </c>
      <c r="D91" s="274">
        <v>944955</v>
      </c>
      <c r="E91" s="274">
        <v>1415242.08</v>
      </c>
    </row>
    <row r="92" spans="2:5">
      <c r="B92" s="266" t="s">
        <v>901</v>
      </c>
      <c r="C92" s="274">
        <v>1713922.25</v>
      </c>
      <c r="D92" s="274">
        <v>5064500.01</v>
      </c>
      <c r="E92" s="274">
        <v>4452433</v>
      </c>
    </row>
    <row r="93" spans="2:5">
      <c r="B93" s="266" t="s">
        <v>902</v>
      </c>
      <c r="C93" s="274">
        <v>1069419.67</v>
      </c>
      <c r="D93" s="274">
        <v>1327966.3500000001</v>
      </c>
      <c r="E93" s="274">
        <v>1333528.57</v>
      </c>
    </row>
    <row r="94" spans="2:5">
      <c r="B94" s="266" t="s">
        <v>856</v>
      </c>
      <c r="C94" s="274">
        <v>3233521.45</v>
      </c>
      <c r="D94" s="274">
        <v>7948025</v>
      </c>
      <c r="E94" s="274">
        <v>7030699.9400000004</v>
      </c>
    </row>
    <row r="95" spans="2:5">
      <c r="B95" s="266" t="s">
        <v>903</v>
      </c>
      <c r="C95" s="274">
        <v>966027.72</v>
      </c>
      <c r="D95" s="274">
        <v>2643000</v>
      </c>
      <c r="E95" s="274">
        <v>2672889.31</v>
      </c>
    </row>
    <row r="96" spans="2:5">
      <c r="B96" s="266" t="s">
        <v>904</v>
      </c>
      <c r="C96" s="274">
        <v>585357.12</v>
      </c>
      <c r="D96" s="274">
        <v>1647600</v>
      </c>
      <c r="E96" s="274">
        <v>1621070.49</v>
      </c>
    </row>
    <row r="97" spans="2:5">
      <c r="B97" s="266" t="s">
        <v>905</v>
      </c>
      <c r="C97" s="274">
        <v>331362.96000000002</v>
      </c>
      <c r="D97" s="274">
        <v>1110803.58</v>
      </c>
      <c r="E97" s="274">
        <v>1125190.05</v>
      </c>
    </row>
    <row r="98" spans="2:5">
      <c r="B98" s="266" t="s">
        <v>857</v>
      </c>
      <c r="C98" s="274">
        <v>2375303.69</v>
      </c>
      <c r="D98" s="274">
        <v>4916343</v>
      </c>
      <c r="E98" s="274">
        <v>5898671.8200000003</v>
      </c>
    </row>
    <row r="99" spans="2:5">
      <c r="B99" s="266" t="s">
        <v>906</v>
      </c>
      <c r="C99" s="274">
        <v>4336818.7</v>
      </c>
      <c r="D99" s="274">
        <v>14174388</v>
      </c>
      <c r="E99" s="274">
        <v>990243.91</v>
      </c>
    </row>
    <row r="100" spans="2:5">
      <c r="B100" s="266" t="s">
        <v>859</v>
      </c>
      <c r="C100" s="274">
        <v>877696.62</v>
      </c>
      <c r="D100" s="274">
        <v>2219835.42</v>
      </c>
      <c r="E100" s="274">
        <v>1738193.6</v>
      </c>
    </row>
    <row r="101" spans="2:5">
      <c r="B101" s="266" t="s">
        <v>907</v>
      </c>
      <c r="C101" s="274">
        <v>1201141.24</v>
      </c>
      <c r="D101" s="274">
        <v>3346800</v>
      </c>
      <c r="E101" s="274">
        <v>3090126.68</v>
      </c>
    </row>
    <row r="102" spans="2:5">
      <c r="B102" s="266" t="s">
        <v>908</v>
      </c>
      <c r="C102" s="274">
        <v>1678721.46</v>
      </c>
      <c r="D102" s="274">
        <v>5715709.8300000001</v>
      </c>
      <c r="E102" s="274">
        <v>4696272.07</v>
      </c>
    </row>
    <row r="103" spans="2:5">
      <c r="B103" s="266" t="s">
        <v>909</v>
      </c>
      <c r="C103" s="274">
        <v>1999490.56</v>
      </c>
      <c r="D103" s="274">
        <v>5209983</v>
      </c>
      <c r="E103" s="274">
        <v>5488525.0999999996</v>
      </c>
    </row>
    <row r="104" spans="2:5">
      <c r="B104" s="266" t="s">
        <v>910</v>
      </c>
      <c r="C104" s="274">
        <v>1813099.25</v>
      </c>
      <c r="D104" s="274">
        <v>4104541</v>
      </c>
      <c r="E104" s="274">
        <v>5517432.9400000004</v>
      </c>
    </row>
    <row r="105" spans="2:5">
      <c r="B105" s="266" t="s">
        <v>911</v>
      </c>
      <c r="C105" s="274">
        <v>1809126.76</v>
      </c>
      <c r="D105" s="274">
        <v>5353144.01</v>
      </c>
      <c r="E105" s="274">
        <v>5271294.9400000004</v>
      </c>
    </row>
    <row r="106" spans="2:5">
      <c r="B106" s="266" t="s">
        <v>912</v>
      </c>
      <c r="C106" s="274">
        <v>557247.39</v>
      </c>
      <c r="D106" s="274">
        <v>2155818</v>
      </c>
      <c r="E106" s="274">
        <v>2139393.88</v>
      </c>
    </row>
    <row r="107" spans="2:5">
      <c r="B107" s="266" t="s">
        <v>913</v>
      </c>
      <c r="C107" s="274">
        <v>760072.14</v>
      </c>
      <c r="D107" s="274">
        <v>1491465</v>
      </c>
      <c r="E107" s="274">
        <v>1350650.45</v>
      </c>
    </row>
    <row r="108" spans="2:5">
      <c r="B108" s="266" t="s">
        <v>914</v>
      </c>
      <c r="C108" s="274">
        <v>3309356.48</v>
      </c>
      <c r="D108" s="274">
        <v>8183354</v>
      </c>
      <c r="E108" s="274">
        <v>9319020.3399999999</v>
      </c>
    </row>
    <row r="109" spans="2:5">
      <c r="B109" s="266" t="s">
        <v>855</v>
      </c>
      <c r="C109" s="274">
        <v>558019.09</v>
      </c>
      <c r="D109" s="274">
        <v>1381758.56</v>
      </c>
      <c r="E109" s="274">
        <v>1060039.42</v>
      </c>
    </row>
    <row r="110" spans="2:5">
      <c r="B110" s="266" t="s">
        <v>915</v>
      </c>
      <c r="C110" s="274">
        <v>529714.16</v>
      </c>
      <c r="D110" s="274">
        <v>1548803.13</v>
      </c>
      <c r="E110" s="274">
        <v>1569295.91</v>
      </c>
    </row>
    <row r="111" spans="2:5">
      <c r="B111" s="266" t="s">
        <v>858</v>
      </c>
      <c r="C111" s="274">
        <v>80822342.579999998</v>
      </c>
      <c r="D111" s="274">
        <v>217412485.22</v>
      </c>
      <c r="E111" s="274">
        <v>195837981.69999999</v>
      </c>
    </row>
    <row r="112" spans="2:5">
      <c r="B112" s="266" t="s">
        <v>916</v>
      </c>
      <c r="C112" s="274">
        <v>1496781.92</v>
      </c>
      <c r="D112" s="274">
        <v>5095727</v>
      </c>
      <c r="E112" s="274">
        <v>5299464.3899999997</v>
      </c>
    </row>
    <row r="113" spans="2:5">
      <c r="B113" s="266" t="s">
        <v>917</v>
      </c>
      <c r="C113" s="274">
        <v>4975317.63</v>
      </c>
      <c r="D113" s="274">
        <v>14995853.18</v>
      </c>
      <c r="E113" s="274">
        <v>13115433.550000001</v>
      </c>
    </row>
    <row r="114" spans="2:5">
      <c r="B114" s="266" t="s">
        <v>918</v>
      </c>
      <c r="C114" s="274">
        <v>1783609.05</v>
      </c>
      <c r="D114" s="274">
        <v>5700000</v>
      </c>
      <c r="E114" s="274">
        <v>11428353.640000001</v>
      </c>
    </row>
    <row r="115" spans="2:5">
      <c r="B115" s="266" t="s">
        <v>919</v>
      </c>
      <c r="C115" s="274">
        <v>432590.65</v>
      </c>
      <c r="D115" s="274">
        <v>1392351.89</v>
      </c>
      <c r="E115" s="274">
        <v>1675006.57</v>
      </c>
    </row>
    <row r="116" spans="2:5">
      <c r="B116" s="266" t="s">
        <v>920</v>
      </c>
      <c r="C116" s="274">
        <v>1361021.63</v>
      </c>
      <c r="D116" s="274">
        <v>8114635.4699999997</v>
      </c>
      <c r="E116" s="274">
        <v>6063306.6699999999</v>
      </c>
    </row>
    <row r="117" spans="2:5">
      <c r="B117" s="266" t="s">
        <v>921</v>
      </c>
      <c r="C117" s="274">
        <v>9799502.2599999998</v>
      </c>
      <c r="D117" s="274">
        <v>30766043.109999999</v>
      </c>
      <c r="E117" s="274">
        <v>32857827.370000001</v>
      </c>
    </row>
    <row r="118" spans="2:5">
      <c r="B118" s="266" t="s">
        <v>922</v>
      </c>
      <c r="C118" s="274">
        <v>908708.5</v>
      </c>
      <c r="D118" s="274">
        <v>2563220.59</v>
      </c>
      <c r="E118" s="274">
        <v>2974205.23</v>
      </c>
    </row>
    <row r="119" spans="2:5">
      <c r="B119" s="266" t="s">
        <v>860</v>
      </c>
      <c r="C119" s="274">
        <v>339792.51</v>
      </c>
      <c r="D119" s="274">
        <v>1060000</v>
      </c>
      <c r="E119" s="274">
        <v>1218374.8700000001</v>
      </c>
    </row>
    <row r="120" spans="2:5">
      <c r="B120" s="266" t="s">
        <v>923</v>
      </c>
      <c r="C120" s="274">
        <v>428723</v>
      </c>
      <c r="D120" s="274">
        <v>2215000</v>
      </c>
      <c r="E120" s="274">
        <v>1030986.27</v>
      </c>
    </row>
    <row r="121" spans="2:5">
      <c r="B121" s="266" t="s">
        <v>924</v>
      </c>
      <c r="C121" s="274">
        <v>4619338.46</v>
      </c>
      <c r="D121" s="274">
        <v>11109673.970000001</v>
      </c>
      <c r="E121" s="274">
        <v>12135575.85</v>
      </c>
    </row>
    <row r="122" spans="2:5">
      <c r="B122" s="266" t="s">
        <v>925</v>
      </c>
      <c r="C122" s="274">
        <v>15595.67</v>
      </c>
      <c r="D122" s="274">
        <v>57000</v>
      </c>
      <c r="E122" s="274">
        <v>26958.68</v>
      </c>
    </row>
    <row r="123" spans="2:5">
      <c r="B123" s="266" t="s">
        <v>926</v>
      </c>
      <c r="C123" s="274">
        <v>2913777.97</v>
      </c>
      <c r="D123" s="274">
        <v>6233817.9900000002</v>
      </c>
      <c r="E123" s="274">
        <v>7569135.6100000003</v>
      </c>
    </row>
    <row r="124" spans="2:5">
      <c r="B124" s="266" t="s">
        <v>927</v>
      </c>
      <c r="C124" s="274">
        <v>1495076.38</v>
      </c>
      <c r="D124" s="274">
        <v>3286110.03</v>
      </c>
      <c r="E124" s="274">
        <v>2952688.97</v>
      </c>
    </row>
    <row r="125" spans="2:5">
      <c r="B125" s="266" t="s">
        <v>677</v>
      </c>
      <c r="C125" s="274">
        <v>10347704.050000001</v>
      </c>
      <c r="D125" s="274">
        <v>26269710</v>
      </c>
      <c r="E125" s="274">
        <v>32768056.260000002</v>
      </c>
    </row>
    <row r="126" spans="2:5">
      <c r="B126" s="266" t="s">
        <v>928</v>
      </c>
      <c r="C126" s="274">
        <v>2488917.34</v>
      </c>
      <c r="D126" s="274">
        <v>5064278.87</v>
      </c>
      <c r="E126" s="274">
        <v>1242669.5900000001</v>
      </c>
    </row>
    <row r="127" spans="2:5">
      <c r="B127" s="266" t="s">
        <v>929</v>
      </c>
      <c r="C127" s="274">
        <v>232967.92</v>
      </c>
      <c r="D127" s="274">
        <v>781659</v>
      </c>
      <c r="E127" s="274">
        <v>1291730.74</v>
      </c>
    </row>
    <row r="128" spans="2:5">
      <c r="B128" s="266" t="s">
        <v>930</v>
      </c>
      <c r="C128" s="274">
        <v>1297162.06</v>
      </c>
      <c r="D128" s="274">
        <v>4984880</v>
      </c>
      <c r="E128" s="274">
        <v>5740667.6600000001</v>
      </c>
    </row>
    <row r="129" spans="2:5">
      <c r="B129" s="266" t="s">
        <v>931</v>
      </c>
      <c r="C129" s="274">
        <v>806366.55</v>
      </c>
      <c r="D129" s="274">
        <v>1319207.31</v>
      </c>
      <c r="E129" s="274">
        <v>1576290.63</v>
      </c>
    </row>
    <row r="130" spans="2:5">
      <c r="B130" s="266" t="s">
        <v>932</v>
      </c>
      <c r="C130" s="274">
        <v>1424339.4</v>
      </c>
      <c r="D130" s="274">
        <v>4140418.32</v>
      </c>
      <c r="E130" s="274">
        <v>3440200.42</v>
      </c>
    </row>
    <row r="131" spans="2:5">
      <c r="B131" s="266" t="s">
        <v>933</v>
      </c>
      <c r="C131" s="274">
        <v>419694.8</v>
      </c>
      <c r="D131" s="274">
        <v>1357178</v>
      </c>
      <c r="E131" s="274">
        <v>1701170.4</v>
      </c>
    </row>
    <row r="132" spans="2:5">
      <c r="B132" s="266" t="s">
        <v>934</v>
      </c>
      <c r="C132" s="274">
        <v>1016498.26</v>
      </c>
      <c r="D132" s="274">
        <v>2555323</v>
      </c>
      <c r="E132" s="274">
        <v>2540858.89</v>
      </c>
    </row>
    <row r="133" spans="2:5">
      <c r="B133" s="266" t="s">
        <v>935</v>
      </c>
      <c r="C133" s="274">
        <v>1088502.3799999999</v>
      </c>
      <c r="D133" s="274">
        <v>3071005.84</v>
      </c>
      <c r="E133" s="274">
        <v>2947664.54</v>
      </c>
    </row>
    <row r="134" spans="2:5">
      <c r="B134" s="266" t="s">
        <v>936</v>
      </c>
      <c r="C134" s="274">
        <v>1309065.8500000001</v>
      </c>
      <c r="D134" s="274">
        <v>2630780.5</v>
      </c>
      <c r="E134" s="274">
        <v>4349927.79</v>
      </c>
    </row>
    <row r="135" spans="2:5">
      <c r="B135" s="266" t="s">
        <v>937</v>
      </c>
      <c r="C135" s="274">
        <v>125911787.43000001</v>
      </c>
      <c r="D135" s="274">
        <v>343723442.11000001</v>
      </c>
      <c r="E135" s="274">
        <v>353071100.06999999</v>
      </c>
    </row>
    <row r="136" spans="2:5">
      <c r="B136" s="266" t="s">
        <v>938</v>
      </c>
      <c r="C136" s="274">
        <v>403578.25</v>
      </c>
      <c r="D136" s="274">
        <v>2114800.0099999998</v>
      </c>
      <c r="E136" s="274">
        <v>1412076.08</v>
      </c>
    </row>
    <row r="137" spans="2:5">
      <c r="B137" s="266" t="s">
        <v>939</v>
      </c>
      <c r="C137" s="274">
        <v>3383168.36</v>
      </c>
      <c r="D137" s="274">
        <v>10007203.369999999</v>
      </c>
      <c r="E137" s="274">
        <v>9331312.4399999995</v>
      </c>
    </row>
    <row r="138" spans="2:5">
      <c r="B138" s="266" t="s">
        <v>940</v>
      </c>
      <c r="C138" s="274">
        <v>8310969.4100000001</v>
      </c>
      <c r="D138" s="274">
        <v>29332948.870000001</v>
      </c>
      <c r="E138" s="274">
        <v>24494484.800000001</v>
      </c>
    </row>
    <row r="139" spans="2:5">
      <c r="B139" s="266" t="s">
        <v>941</v>
      </c>
      <c r="C139" s="274">
        <v>1175032.04</v>
      </c>
      <c r="D139" s="274">
        <v>3509999.46</v>
      </c>
      <c r="E139" s="274">
        <v>3548552.36</v>
      </c>
    </row>
    <row r="140" spans="2:5">
      <c r="B140" s="266" t="s">
        <v>665</v>
      </c>
      <c r="C140" s="274">
        <v>842242.68</v>
      </c>
      <c r="D140" s="274">
        <v>2513415</v>
      </c>
      <c r="E140" s="274">
        <v>1192657.32</v>
      </c>
    </row>
    <row r="141" spans="2:5">
      <c r="B141" s="266" t="s">
        <v>942</v>
      </c>
      <c r="C141" s="274">
        <v>4927541.72</v>
      </c>
      <c r="D141" s="274">
        <v>13700852.449999999</v>
      </c>
      <c r="E141" s="274">
        <v>14448321.74</v>
      </c>
    </row>
    <row r="142" spans="2:5">
      <c r="B142" s="266" t="s">
        <v>943</v>
      </c>
      <c r="C142" s="274">
        <v>418320.17</v>
      </c>
      <c r="D142" s="274">
        <v>933002.43</v>
      </c>
      <c r="E142" s="274">
        <v>2486037.63</v>
      </c>
    </row>
    <row r="143" spans="2:5">
      <c r="B143" s="266" t="s">
        <v>944</v>
      </c>
      <c r="C143" s="274">
        <v>1363410.7</v>
      </c>
      <c r="D143" s="274">
        <v>4332285</v>
      </c>
      <c r="E143" s="274">
        <v>4183090.37</v>
      </c>
    </row>
  </sheetData>
  <mergeCells count="1">
    <mergeCell ref="B2:B3"/>
  </mergeCells>
  <dataValidations count="1">
    <dataValidation type="list" allowBlank="1" showInputMessage="1" showErrorMessage="1" sqref="I20">
      <formula1>$H$3:$K$3</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3"/>
  <sheetViews>
    <sheetView showGridLines="0" workbookViewId="0">
      <selection activeCell="B6" sqref="B6"/>
    </sheetView>
  </sheetViews>
  <sheetFormatPr defaultRowHeight="12.75"/>
  <cols>
    <col min="1" max="1" width="9.140625" style="264"/>
    <col min="2" max="2" width="22.5703125" style="264" customWidth="1"/>
    <col min="3" max="3" width="16.42578125" style="264" bestFit="1" customWidth="1"/>
    <col min="4" max="4" width="15.5703125" style="264" bestFit="1" customWidth="1"/>
    <col min="5" max="5" width="14.7109375" style="264" customWidth="1"/>
    <col min="6" max="6" width="17.7109375" style="264" customWidth="1"/>
    <col min="7" max="7" width="24.5703125" style="264" customWidth="1"/>
    <col min="8" max="8" width="25.5703125" style="264" customWidth="1"/>
    <col min="9" max="9" width="22.85546875" style="264" bestFit="1" customWidth="1"/>
    <col min="10" max="10" width="22.42578125" style="264" bestFit="1" customWidth="1"/>
    <col min="11" max="11" width="24.5703125" style="264" bestFit="1" customWidth="1"/>
    <col min="12" max="16384" width="9.140625" style="264"/>
  </cols>
  <sheetData>
    <row r="1" spans="1:17" ht="47.25" customHeight="1">
      <c r="A1" s="276"/>
      <c r="B1" s="275" t="s">
        <v>806</v>
      </c>
      <c r="C1" s="275"/>
      <c r="D1" s="275"/>
      <c r="E1" s="275"/>
      <c r="F1" s="275"/>
      <c r="G1" s="276"/>
      <c r="H1" s="276"/>
      <c r="I1" s="276"/>
      <c r="J1" s="276"/>
      <c r="K1" s="276"/>
      <c r="L1" s="276"/>
      <c r="M1" s="276"/>
      <c r="N1" s="276"/>
      <c r="O1" s="276"/>
      <c r="P1" s="276"/>
      <c r="Q1" s="276"/>
    </row>
    <row r="2" spans="1:17" ht="18.75">
      <c r="B2" s="298" t="s">
        <v>706</v>
      </c>
      <c r="H2" s="265" t="s">
        <v>807</v>
      </c>
    </row>
    <row r="3" spans="1:17" ht="15.75">
      <c r="B3" s="298"/>
      <c r="H3" s="280" t="s">
        <v>808</v>
      </c>
      <c r="I3" s="280" t="s">
        <v>809</v>
      </c>
      <c r="J3" s="280" t="s">
        <v>810</v>
      </c>
      <c r="K3" s="280" t="s">
        <v>811</v>
      </c>
    </row>
    <row r="4" spans="1:17">
      <c r="H4" s="281" t="s">
        <v>812</v>
      </c>
      <c r="I4" s="266" t="s">
        <v>813</v>
      </c>
      <c r="J4" s="281" t="s">
        <v>814</v>
      </c>
      <c r="K4" s="266" t="s">
        <v>815</v>
      </c>
    </row>
    <row r="5" spans="1:17" ht="16.5">
      <c r="A5" s="267">
        <v>1</v>
      </c>
      <c r="B5" s="277" t="s">
        <v>816</v>
      </c>
      <c r="H5" s="281" t="s">
        <v>817</v>
      </c>
      <c r="I5" s="266" t="s">
        <v>818</v>
      </c>
      <c r="J5" s="281" t="s">
        <v>819</v>
      </c>
      <c r="K5" s="266" t="s">
        <v>820</v>
      </c>
    </row>
    <row r="6" spans="1:17" ht="15.75">
      <c r="B6" s="285" t="s">
        <v>948</v>
      </c>
      <c r="C6" s="286"/>
      <c r="D6" s="286"/>
      <c r="E6" s="286"/>
      <c r="F6" s="286"/>
      <c r="G6" s="286"/>
      <c r="H6" s="281" t="s">
        <v>821</v>
      </c>
      <c r="I6" s="266" t="s">
        <v>822</v>
      </c>
      <c r="J6" s="281" t="s">
        <v>823</v>
      </c>
      <c r="K6" s="266" t="s">
        <v>824</v>
      </c>
    </row>
    <row r="7" spans="1:17" ht="16.5">
      <c r="A7" s="267">
        <v>2</v>
      </c>
      <c r="B7" s="277" t="s">
        <v>825</v>
      </c>
      <c r="H7" s="281" t="s">
        <v>826</v>
      </c>
      <c r="I7" s="266" t="s">
        <v>827</v>
      </c>
      <c r="J7" s="281" t="s">
        <v>828</v>
      </c>
      <c r="K7" s="266" t="s">
        <v>829</v>
      </c>
    </row>
    <row r="8" spans="1:17" ht="15.75">
      <c r="B8" s="285" t="s">
        <v>949</v>
      </c>
      <c r="C8" s="286"/>
      <c r="D8" s="286"/>
      <c r="E8" s="286"/>
      <c r="F8" s="286"/>
      <c r="G8" s="286"/>
      <c r="H8" s="281" t="s">
        <v>830</v>
      </c>
      <c r="I8" s="266" t="s">
        <v>831</v>
      </c>
      <c r="J8" s="281" t="s">
        <v>832</v>
      </c>
      <c r="K8" s="266" t="s">
        <v>833</v>
      </c>
    </row>
    <row r="9" spans="1:17" ht="16.5">
      <c r="A9" s="267">
        <v>3</v>
      </c>
      <c r="B9" s="277" t="s">
        <v>834</v>
      </c>
      <c r="H9" s="281" t="s">
        <v>835</v>
      </c>
      <c r="I9" s="266" t="s">
        <v>836</v>
      </c>
      <c r="J9" s="281" t="s">
        <v>837</v>
      </c>
      <c r="K9" s="266" t="s">
        <v>838</v>
      </c>
    </row>
    <row r="10" spans="1:17" ht="15.75">
      <c r="B10" s="285" t="s">
        <v>581</v>
      </c>
      <c r="C10" s="286"/>
      <c r="D10" s="286"/>
      <c r="E10" s="286"/>
      <c r="F10" s="286"/>
      <c r="G10" s="286"/>
      <c r="H10" s="281" t="s">
        <v>839</v>
      </c>
      <c r="I10" s="266" t="s">
        <v>840</v>
      </c>
      <c r="J10" s="281" t="s">
        <v>841</v>
      </c>
      <c r="K10" s="266" t="s">
        <v>842</v>
      </c>
    </row>
    <row r="11" spans="1:17" ht="16.5">
      <c r="A11" s="267">
        <v>4</v>
      </c>
      <c r="B11" s="277" t="s">
        <v>945</v>
      </c>
      <c r="H11" s="281" t="s">
        <v>843</v>
      </c>
      <c r="I11" s="266" t="s">
        <v>844</v>
      </c>
      <c r="J11" s="281" t="s">
        <v>845</v>
      </c>
      <c r="K11" s="266" t="s">
        <v>846</v>
      </c>
    </row>
    <row r="12" spans="1:17" ht="39" customHeight="1">
      <c r="B12" s="299" t="s">
        <v>950</v>
      </c>
      <c r="C12" s="299"/>
      <c r="D12" s="299"/>
      <c r="E12" s="299"/>
      <c r="F12" s="299"/>
      <c r="G12" s="299"/>
      <c r="H12" s="281" t="s">
        <v>847</v>
      </c>
      <c r="I12" s="266" t="s">
        <v>848</v>
      </c>
      <c r="J12" s="281" t="s">
        <v>849</v>
      </c>
      <c r="K12" s="266" t="s">
        <v>850</v>
      </c>
    </row>
    <row r="13" spans="1:17" ht="16.5">
      <c r="A13" s="267">
        <v>5</v>
      </c>
      <c r="B13" s="277" t="s">
        <v>951</v>
      </c>
      <c r="H13" s="281" t="s">
        <v>851</v>
      </c>
      <c r="I13" s="266" t="s">
        <v>852</v>
      </c>
      <c r="J13" s="281" t="s">
        <v>853</v>
      </c>
      <c r="K13" s="266" t="s">
        <v>854</v>
      </c>
    </row>
    <row r="14" spans="1:17" ht="15.75">
      <c r="B14" s="285" t="s">
        <v>952</v>
      </c>
      <c r="C14" s="286"/>
      <c r="D14" s="286"/>
      <c r="E14" s="286"/>
      <c r="F14" s="286"/>
      <c r="G14" s="286"/>
      <c r="H14" s="281" t="s">
        <v>855</v>
      </c>
      <c r="I14" s="266" t="s">
        <v>856</v>
      </c>
      <c r="J14" s="281" t="s">
        <v>857</v>
      </c>
      <c r="K14" s="266" t="s">
        <v>858</v>
      </c>
    </row>
    <row r="15" spans="1:17" ht="16.5">
      <c r="A15" s="267">
        <v>6</v>
      </c>
      <c r="B15" s="277" t="s">
        <v>947</v>
      </c>
      <c r="H15" s="282"/>
      <c r="I15" s="266" t="s">
        <v>859</v>
      </c>
      <c r="J15" s="282"/>
      <c r="K15" s="266" t="s">
        <v>860</v>
      </c>
    </row>
    <row r="16" spans="1:17" ht="31.5" customHeight="1">
      <c r="B16" s="287" t="s">
        <v>953</v>
      </c>
      <c r="C16" s="288"/>
      <c r="D16" s="288"/>
      <c r="E16" s="288"/>
      <c r="F16" s="288"/>
      <c r="G16" s="288"/>
      <c r="H16" s="266"/>
    </row>
    <row r="17" spans="2:10" ht="18.75">
      <c r="B17" s="265" t="s">
        <v>861</v>
      </c>
      <c r="H17" s="265" t="s">
        <v>862</v>
      </c>
    </row>
    <row r="18" spans="2:10" ht="15">
      <c r="B18" s="268" t="s">
        <v>863</v>
      </c>
      <c r="H18" s="268" t="s">
        <v>864</v>
      </c>
    </row>
    <row r="19" spans="2:10" ht="15.75">
      <c r="B19" s="269"/>
      <c r="D19" s="270" t="s">
        <v>865</v>
      </c>
      <c r="E19" s="270" t="s">
        <v>866</v>
      </c>
    </row>
    <row r="20" spans="2:10" ht="18.75">
      <c r="B20" s="265" t="s">
        <v>867</v>
      </c>
      <c r="C20" s="271" t="s">
        <v>820</v>
      </c>
      <c r="D20" s="289">
        <f>VLOOKUP($C20,$B$24:$E$143,MATCH(D19,$B$23:$E$23,0),FALSE)</f>
        <v>6305602</v>
      </c>
      <c r="E20" s="289">
        <f>VLOOKUP($C20,$B$24:$E$143,MATCH(E19,$B$23:$E$23,0),FALSE)</f>
        <v>10531059.939999999</v>
      </c>
      <c r="H20" s="265" t="s">
        <v>868</v>
      </c>
      <c r="I20" s="279" t="s">
        <v>810</v>
      </c>
    </row>
    <row r="21" spans="2:10" ht="15.75">
      <c r="D21" s="284" t="s">
        <v>954</v>
      </c>
      <c r="H21" s="280" t="s">
        <v>869</v>
      </c>
      <c r="I21" s="280" t="s">
        <v>870</v>
      </c>
    </row>
    <row r="22" spans="2:10">
      <c r="G22" s="264">
        <v>1</v>
      </c>
      <c r="H22" s="272" t="str">
        <f t="shared" ref="H22:H32" si="0">INDEX($H$4:$K$15,G22,MATCH(Country,$H$3:$K$3,0))</f>
        <v>Aramark</v>
      </c>
      <c r="I22" s="273">
        <f t="shared" ref="I22:I32" si="1">VLOOKUP(H22,$B$24:$C$143,2,FALSE)</f>
        <v>3235023.71</v>
      </c>
      <c r="J22" s="273">
        <f t="shared" ref="J22:J32" si="2">SUMPRODUCT((H22=$B$24:$B$143)*$C$24:$C$143)</f>
        <v>3235023.71</v>
      </c>
    </row>
    <row r="23" spans="2:10" ht="15.75">
      <c r="B23" s="280" t="s">
        <v>871</v>
      </c>
      <c r="C23" s="280" t="s">
        <v>865</v>
      </c>
      <c r="D23" s="280" t="s">
        <v>872</v>
      </c>
      <c r="E23" s="280" t="s">
        <v>866</v>
      </c>
      <c r="G23" s="264">
        <f>G22+1</f>
        <v>2</v>
      </c>
      <c r="H23" s="272" t="str">
        <f t="shared" si="0"/>
        <v>Chevron</v>
      </c>
      <c r="I23" s="273">
        <f t="shared" si="1"/>
        <v>2230673.4</v>
      </c>
      <c r="J23" s="273">
        <f t="shared" si="2"/>
        <v>2230673.4</v>
      </c>
    </row>
    <row r="24" spans="2:10">
      <c r="B24" s="266" t="s">
        <v>815</v>
      </c>
      <c r="C24" s="274">
        <v>1551837.26</v>
      </c>
      <c r="D24" s="274">
        <v>3871000</v>
      </c>
      <c r="E24" s="274">
        <v>4478413.46</v>
      </c>
      <c r="G24" s="264">
        <f t="shared" ref="G24:G33" si="3">G23+1</f>
        <v>3</v>
      </c>
      <c r="H24" s="272" t="str">
        <f t="shared" si="0"/>
        <v>Comcast</v>
      </c>
      <c r="I24" s="273">
        <f t="shared" si="1"/>
        <v>1139309.8899999999</v>
      </c>
      <c r="J24" s="273">
        <f t="shared" si="2"/>
        <v>1139309.8899999999</v>
      </c>
    </row>
    <row r="25" spans="2:10">
      <c r="B25" s="266" t="s">
        <v>820</v>
      </c>
      <c r="C25" s="274">
        <v>6305602</v>
      </c>
      <c r="D25" s="274">
        <v>10967217.789999999</v>
      </c>
      <c r="E25" s="274">
        <v>10531059.939999999</v>
      </c>
      <c r="G25" s="264">
        <f t="shared" si="3"/>
        <v>4</v>
      </c>
      <c r="H25" s="272" t="str">
        <f t="shared" si="0"/>
        <v>Consolidated Edison</v>
      </c>
      <c r="I25" s="273">
        <f t="shared" si="1"/>
        <v>643315.09</v>
      </c>
      <c r="J25" s="273">
        <f t="shared" si="2"/>
        <v>643315.09</v>
      </c>
    </row>
    <row r="26" spans="2:10">
      <c r="B26" s="266" t="s">
        <v>812</v>
      </c>
      <c r="C26" s="274">
        <v>7652240.9400000004</v>
      </c>
      <c r="D26" s="274">
        <v>25500511.989999998</v>
      </c>
      <c r="E26" s="274">
        <v>23890417.289999999</v>
      </c>
      <c r="G26" s="264">
        <f t="shared" si="3"/>
        <v>5</v>
      </c>
      <c r="H26" s="272" t="str">
        <f t="shared" si="0"/>
        <v>Dell</v>
      </c>
      <c r="I26" s="273">
        <f t="shared" si="1"/>
        <v>820035.5</v>
      </c>
      <c r="J26" s="273">
        <f t="shared" si="2"/>
        <v>820035.5</v>
      </c>
    </row>
    <row r="27" spans="2:10">
      <c r="B27" s="266" t="s">
        <v>817</v>
      </c>
      <c r="C27" s="274">
        <v>717380.24</v>
      </c>
      <c r="D27" s="274">
        <v>3035722.37</v>
      </c>
      <c r="E27" s="274">
        <v>2711772.14</v>
      </c>
      <c r="G27" s="264">
        <f t="shared" si="3"/>
        <v>6</v>
      </c>
      <c r="H27" s="272" t="str">
        <f t="shared" si="0"/>
        <v>DuPont</v>
      </c>
      <c r="I27" s="273">
        <f t="shared" si="1"/>
        <v>1169961.43</v>
      </c>
      <c r="J27" s="273">
        <f t="shared" si="2"/>
        <v>1169961.43</v>
      </c>
    </row>
    <row r="28" spans="2:10">
      <c r="B28" s="266" t="s">
        <v>873</v>
      </c>
      <c r="C28" s="274">
        <v>746188.47</v>
      </c>
      <c r="D28" s="274">
        <v>2128452</v>
      </c>
      <c r="E28" s="274">
        <v>2396532.9500000002</v>
      </c>
      <c r="G28" s="264">
        <f t="shared" si="3"/>
        <v>7</v>
      </c>
      <c r="H28" s="272" t="str">
        <f t="shared" si="0"/>
        <v>EMC</v>
      </c>
      <c r="I28" s="273">
        <f t="shared" si="1"/>
        <v>3385862.86</v>
      </c>
      <c r="J28" s="273">
        <f t="shared" si="2"/>
        <v>3385862.86</v>
      </c>
    </row>
    <row r="29" spans="2:10">
      <c r="B29" s="266" t="s">
        <v>874</v>
      </c>
      <c r="C29" s="274">
        <v>1432893.86</v>
      </c>
      <c r="D29" s="274">
        <v>3830692.19</v>
      </c>
      <c r="E29" s="274">
        <v>4616567.41</v>
      </c>
      <c r="G29" s="264">
        <f t="shared" si="3"/>
        <v>8</v>
      </c>
      <c r="H29" s="272" t="str">
        <f t="shared" si="0"/>
        <v>Fidelity National Financial</v>
      </c>
      <c r="I29" s="273">
        <f t="shared" si="1"/>
        <v>15614.89</v>
      </c>
      <c r="J29" s="273">
        <f t="shared" si="2"/>
        <v>15614.89</v>
      </c>
    </row>
    <row r="30" spans="2:10">
      <c r="B30" s="266" t="s">
        <v>875</v>
      </c>
      <c r="C30" s="274">
        <v>1069390.22</v>
      </c>
      <c r="D30" s="274">
        <v>3435343.9</v>
      </c>
      <c r="E30" s="274">
        <v>2845646.63</v>
      </c>
      <c r="G30" s="264">
        <f t="shared" si="3"/>
        <v>9</v>
      </c>
      <c r="H30" s="272" t="str">
        <f t="shared" si="0"/>
        <v>Fortune Brands</v>
      </c>
      <c r="I30" s="273">
        <f t="shared" si="1"/>
        <v>1764428.95</v>
      </c>
      <c r="J30" s="273">
        <f t="shared" si="2"/>
        <v>1764428.95</v>
      </c>
    </row>
    <row r="31" spans="2:10">
      <c r="B31" s="266" t="s">
        <v>876</v>
      </c>
      <c r="C31" s="274">
        <v>101707.31</v>
      </c>
      <c r="D31" s="274">
        <v>102125</v>
      </c>
      <c r="E31" s="274">
        <v>111170.73</v>
      </c>
      <c r="G31" s="264">
        <f t="shared" si="3"/>
        <v>10</v>
      </c>
      <c r="H31" s="272" t="str">
        <f t="shared" si="0"/>
        <v>Genuine Parts</v>
      </c>
      <c r="I31" s="273">
        <f t="shared" si="1"/>
        <v>995044.99</v>
      </c>
      <c r="J31" s="273">
        <f t="shared" si="2"/>
        <v>995044.99</v>
      </c>
    </row>
    <row r="32" spans="2:10">
      <c r="B32" s="266" t="s">
        <v>877</v>
      </c>
      <c r="C32" s="274">
        <v>1916446.61</v>
      </c>
      <c r="D32" s="274">
        <v>4453260</v>
      </c>
      <c r="E32" s="274">
        <v>2384397.62</v>
      </c>
      <c r="G32" s="264">
        <f t="shared" si="3"/>
        <v>11</v>
      </c>
      <c r="H32" s="272" t="str">
        <f t="shared" si="0"/>
        <v>Medco Health Solutions</v>
      </c>
      <c r="I32" s="273">
        <f t="shared" si="1"/>
        <v>2375303.69</v>
      </c>
      <c r="J32" s="273">
        <f t="shared" si="2"/>
        <v>2375303.69</v>
      </c>
    </row>
    <row r="33" spans="2:10">
      <c r="B33" s="266" t="s">
        <v>878</v>
      </c>
      <c r="C33" s="274">
        <v>11402348.210000001</v>
      </c>
      <c r="D33" s="274">
        <v>25325319.629999999</v>
      </c>
      <c r="E33" s="274">
        <v>23434806.350000001</v>
      </c>
      <c r="G33" s="264">
        <f t="shared" si="3"/>
        <v>12</v>
      </c>
      <c r="H33" s="272"/>
      <c r="I33" s="273"/>
      <c r="J33" s="273"/>
    </row>
    <row r="34" spans="2:10" ht="15.75">
      <c r="B34" s="266" t="s">
        <v>814</v>
      </c>
      <c r="C34" s="274">
        <v>3235023.71</v>
      </c>
      <c r="D34" s="274">
        <v>8435810</v>
      </c>
      <c r="E34" s="274">
        <v>6546286.0300000003</v>
      </c>
      <c r="H34" s="284" t="s">
        <v>955</v>
      </c>
    </row>
    <row r="35" spans="2:10" ht="15.75">
      <c r="B35" s="266" t="s">
        <v>879</v>
      </c>
      <c r="C35" s="274">
        <v>9711623.9399999995</v>
      </c>
      <c r="D35" s="274">
        <v>28925019.899999999</v>
      </c>
      <c r="E35" s="274">
        <v>28084809.129999999</v>
      </c>
      <c r="I35" s="284" t="s">
        <v>956</v>
      </c>
    </row>
    <row r="36" spans="2:10" ht="15.75">
      <c r="B36" s="266" t="s">
        <v>880</v>
      </c>
      <c r="C36" s="274">
        <v>4052178.83</v>
      </c>
      <c r="D36" s="274">
        <v>10300465.800000001</v>
      </c>
      <c r="E36" s="274">
        <v>10746608.01</v>
      </c>
      <c r="J36" s="284" t="s">
        <v>957</v>
      </c>
    </row>
    <row r="37" spans="2:10">
      <c r="B37" s="266" t="s">
        <v>813</v>
      </c>
      <c r="C37" s="274">
        <v>9939663.1099999994</v>
      </c>
      <c r="D37" s="274">
        <v>15969378.99</v>
      </c>
      <c r="E37" s="274">
        <v>22494401.239999998</v>
      </c>
    </row>
    <row r="38" spans="2:10">
      <c r="B38" s="266" t="s">
        <v>881</v>
      </c>
      <c r="C38" s="274">
        <v>7326467.6299999999</v>
      </c>
      <c r="D38" s="274">
        <v>25027205.48</v>
      </c>
      <c r="E38" s="274">
        <v>23304127.91</v>
      </c>
    </row>
    <row r="39" spans="2:10">
      <c r="B39" s="266" t="s">
        <v>824</v>
      </c>
      <c r="C39" s="274">
        <v>864647.5</v>
      </c>
      <c r="D39" s="274">
        <v>3156000</v>
      </c>
      <c r="E39" s="274">
        <v>2706889.15</v>
      </c>
    </row>
    <row r="40" spans="2:10">
      <c r="B40" s="266" t="s">
        <v>882</v>
      </c>
      <c r="C40" s="274">
        <v>1222916.7</v>
      </c>
      <c r="D40" s="274">
        <v>3144500</v>
      </c>
      <c r="E40" s="274">
        <v>3070374.2</v>
      </c>
    </row>
    <row r="41" spans="2:10">
      <c r="B41" s="266" t="s">
        <v>818</v>
      </c>
      <c r="C41" s="274">
        <v>1260685.47</v>
      </c>
      <c r="D41" s="274">
        <v>4857000</v>
      </c>
      <c r="E41" s="274">
        <v>3794166.72</v>
      </c>
    </row>
    <row r="42" spans="2:10">
      <c r="B42" s="266" t="s">
        <v>822</v>
      </c>
      <c r="C42" s="274">
        <v>8485938.2899999991</v>
      </c>
      <c r="D42" s="274">
        <v>32383232.800000001</v>
      </c>
      <c r="E42" s="274">
        <v>12186406.359999999</v>
      </c>
    </row>
    <row r="43" spans="2:10">
      <c r="B43" s="266" t="s">
        <v>829</v>
      </c>
      <c r="C43" s="274">
        <v>1459959.59</v>
      </c>
      <c r="D43" s="274">
        <v>2427928.4</v>
      </c>
      <c r="E43" s="274">
        <v>2629997.79</v>
      </c>
    </row>
    <row r="44" spans="2:10">
      <c r="B44" s="266" t="s">
        <v>883</v>
      </c>
      <c r="C44" s="274">
        <v>5079061.9400000004</v>
      </c>
      <c r="D44" s="274">
        <v>11701477.27</v>
      </c>
      <c r="E44" s="274">
        <v>11204519.82</v>
      </c>
    </row>
    <row r="45" spans="2:10">
      <c r="B45" s="266" t="s">
        <v>819</v>
      </c>
      <c r="C45" s="274">
        <v>2230673.4</v>
      </c>
      <c r="D45" s="274">
        <v>6491093.96</v>
      </c>
      <c r="E45" s="274">
        <v>7181869.1799999997</v>
      </c>
    </row>
    <row r="46" spans="2:10">
      <c r="B46" s="266" t="s">
        <v>884</v>
      </c>
      <c r="C46" s="274">
        <v>4789663.08</v>
      </c>
      <c r="D46" s="274">
        <v>5600000</v>
      </c>
      <c r="E46" s="274">
        <v>7375025.1699999999</v>
      </c>
    </row>
    <row r="47" spans="2:10">
      <c r="B47" s="266" t="s">
        <v>885</v>
      </c>
      <c r="C47" s="274">
        <v>643274.26</v>
      </c>
      <c r="D47" s="274">
        <v>2010447</v>
      </c>
      <c r="E47" s="274">
        <v>2449718.44</v>
      </c>
    </row>
    <row r="48" spans="2:10">
      <c r="B48" s="266" t="s">
        <v>823</v>
      </c>
      <c r="C48" s="274">
        <v>1139309.8899999999</v>
      </c>
      <c r="D48" s="274">
        <v>2550477.0099999998</v>
      </c>
      <c r="E48" s="274">
        <v>2992410.27</v>
      </c>
    </row>
    <row r="49" spans="2:5">
      <c r="B49" s="266" t="s">
        <v>886</v>
      </c>
      <c r="C49" s="274">
        <v>774795.78</v>
      </c>
      <c r="D49" s="274">
        <v>2402490.0099999998</v>
      </c>
      <c r="E49" s="274">
        <v>2164994.73</v>
      </c>
    </row>
    <row r="50" spans="2:5">
      <c r="B50" s="266" t="s">
        <v>828</v>
      </c>
      <c r="C50" s="274">
        <v>643315.09</v>
      </c>
      <c r="D50" s="274">
        <v>1505654.89</v>
      </c>
      <c r="E50" s="274">
        <v>16235117.91</v>
      </c>
    </row>
    <row r="51" spans="2:5">
      <c r="B51" s="266" t="s">
        <v>827</v>
      </c>
      <c r="C51" s="274">
        <v>2569211.7200000002</v>
      </c>
      <c r="D51" s="274">
        <v>6888801</v>
      </c>
      <c r="E51" s="274">
        <v>6679091.8200000003</v>
      </c>
    </row>
    <row r="52" spans="2:5">
      <c r="B52" s="266" t="s">
        <v>821</v>
      </c>
      <c r="C52" s="274">
        <v>861075.96</v>
      </c>
      <c r="D52" s="274">
        <v>1984286.73</v>
      </c>
      <c r="E52" s="274">
        <v>2325514.2200000002</v>
      </c>
    </row>
    <row r="53" spans="2:5">
      <c r="B53" s="266" t="s">
        <v>826</v>
      </c>
      <c r="C53" s="274">
        <v>616778.9</v>
      </c>
      <c r="D53" s="274">
        <v>1768550.46</v>
      </c>
      <c r="E53" s="274">
        <v>2065576.68</v>
      </c>
    </row>
    <row r="54" spans="2:5">
      <c r="B54" s="266" t="s">
        <v>830</v>
      </c>
      <c r="C54" s="274">
        <v>9776812.2899999991</v>
      </c>
      <c r="D54" s="274">
        <v>19514770.359999999</v>
      </c>
      <c r="E54" s="274">
        <v>23391824.859999999</v>
      </c>
    </row>
    <row r="55" spans="2:5">
      <c r="B55" s="266" t="s">
        <v>835</v>
      </c>
      <c r="C55" s="274">
        <v>15609201.08</v>
      </c>
      <c r="D55" s="274">
        <v>67792866.709999993</v>
      </c>
      <c r="E55" s="274">
        <v>90693799.170000002</v>
      </c>
    </row>
    <row r="56" spans="2:5">
      <c r="B56" s="266" t="s">
        <v>833</v>
      </c>
      <c r="C56" s="274">
        <v>2165689.3199999998</v>
      </c>
      <c r="D56" s="274">
        <v>5177899</v>
      </c>
      <c r="E56" s="274">
        <v>4769550.1900000004</v>
      </c>
    </row>
    <row r="57" spans="2:5">
      <c r="B57" s="266" t="s">
        <v>887</v>
      </c>
      <c r="C57" s="274">
        <v>7129702.2000000002</v>
      </c>
      <c r="D57" s="274">
        <v>31735588.16</v>
      </c>
      <c r="E57" s="274">
        <v>32656586</v>
      </c>
    </row>
    <row r="58" spans="2:5">
      <c r="B58" s="266" t="s">
        <v>832</v>
      </c>
      <c r="C58" s="274">
        <v>820035.5</v>
      </c>
      <c r="D58" s="274">
        <v>2855000</v>
      </c>
      <c r="E58" s="274">
        <v>2786992.96</v>
      </c>
    </row>
    <row r="59" spans="2:5">
      <c r="B59" s="266" t="s">
        <v>888</v>
      </c>
      <c r="C59" s="274">
        <v>20874492.02</v>
      </c>
      <c r="D59" s="274">
        <v>53542252.700000003</v>
      </c>
      <c r="E59" s="274">
        <v>54342452.039999999</v>
      </c>
    </row>
    <row r="60" spans="2:5">
      <c r="B60" s="266" t="s">
        <v>889</v>
      </c>
      <c r="C60" s="274">
        <v>5156054.1900000004</v>
      </c>
      <c r="D60" s="274">
        <v>11718330.460000001</v>
      </c>
      <c r="E60" s="274">
        <v>12212368.529999999</v>
      </c>
    </row>
    <row r="61" spans="2:5">
      <c r="B61" s="266" t="s">
        <v>890</v>
      </c>
      <c r="C61" s="274">
        <v>1148663.6299999999</v>
      </c>
      <c r="D61" s="274">
        <v>2892449.5</v>
      </c>
      <c r="E61" s="274">
        <v>2948845</v>
      </c>
    </row>
    <row r="62" spans="2:5">
      <c r="B62" s="266" t="s">
        <v>837</v>
      </c>
      <c r="C62" s="274">
        <v>1169961.43</v>
      </c>
      <c r="D62" s="274">
        <v>2494707.96</v>
      </c>
      <c r="E62" s="274">
        <v>3350826.8</v>
      </c>
    </row>
    <row r="63" spans="2:5">
      <c r="B63" s="266" t="s">
        <v>831</v>
      </c>
      <c r="C63" s="274">
        <v>27939129.91</v>
      </c>
      <c r="D63" s="274">
        <v>60915882.210000001</v>
      </c>
      <c r="E63" s="274">
        <v>58587039.549999997</v>
      </c>
    </row>
    <row r="64" spans="2:5">
      <c r="B64" s="266" t="s">
        <v>841</v>
      </c>
      <c r="C64" s="274">
        <v>3385862.86</v>
      </c>
      <c r="D64" s="274">
        <v>9340295</v>
      </c>
      <c r="E64" s="274">
        <v>9109242.6500000004</v>
      </c>
    </row>
    <row r="65" spans="2:5">
      <c r="B65" s="266" t="s">
        <v>838</v>
      </c>
      <c r="C65" s="274">
        <v>1772831.61</v>
      </c>
      <c r="D65" s="274">
        <v>4987238</v>
      </c>
      <c r="E65" s="274">
        <v>5465183.0800000001</v>
      </c>
    </row>
    <row r="66" spans="2:5">
      <c r="B66" s="266" t="s">
        <v>836</v>
      </c>
      <c r="C66" s="274">
        <v>3446385.5</v>
      </c>
      <c r="D66" s="274">
        <v>11113858</v>
      </c>
      <c r="E66" s="274">
        <v>12312078.1</v>
      </c>
    </row>
    <row r="67" spans="2:5">
      <c r="B67" s="266" t="s">
        <v>845</v>
      </c>
      <c r="C67" s="274">
        <v>15614.89</v>
      </c>
      <c r="D67" s="274">
        <v>0</v>
      </c>
      <c r="E67" s="274">
        <v>505971.93</v>
      </c>
    </row>
    <row r="68" spans="2:5">
      <c r="B68" s="266" t="s">
        <v>840</v>
      </c>
      <c r="C68" s="274">
        <v>653284.38</v>
      </c>
      <c r="D68" s="274">
        <v>1822489.19</v>
      </c>
      <c r="E68" s="274">
        <v>1534296.55</v>
      </c>
    </row>
    <row r="69" spans="2:5">
      <c r="B69" s="266" t="s">
        <v>849</v>
      </c>
      <c r="C69" s="274">
        <v>1764428.95</v>
      </c>
      <c r="D69" s="274">
        <v>3192380</v>
      </c>
      <c r="E69" s="274">
        <v>2706912.28</v>
      </c>
    </row>
    <row r="70" spans="2:5">
      <c r="B70" s="266" t="s">
        <v>891</v>
      </c>
      <c r="C70" s="274">
        <v>226713.79</v>
      </c>
      <c r="D70" s="274">
        <v>774000</v>
      </c>
      <c r="E70" s="274">
        <v>915178.52</v>
      </c>
    </row>
    <row r="71" spans="2:5">
      <c r="B71" s="266" t="s">
        <v>844</v>
      </c>
      <c r="C71" s="274">
        <v>366556.33</v>
      </c>
      <c r="D71" s="274">
        <v>1055751.42</v>
      </c>
      <c r="E71" s="274">
        <v>1052051.81</v>
      </c>
    </row>
    <row r="72" spans="2:5">
      <c r="B72" s="266" t="s">
        <v>892</v>
      </c>
      <c r="C72" s="274">
        <v>299866.07</v>
      </c>
      <c r="D72" s="274">
        <v>1414044</v>
      </c>
      <c r="E72" s="274">
        <v>1476261.66</v>
      </c>
    </row>
    <row r="73" spans="2:5">
      <c r="B73" s="266" t="s">
        <v>893</v>
      </c>
      <c r="C73" s="274">
        <v>1090628.9099999999</v>
      </c>
      <c r="D73" s="274">
        <v>2981840</v>
      </c>
      <c r="E73" s="274">
        <v>3420954.59</v>
      </c>
    </row>
    <row r="74" spans="2:5">
      <c r="B74" s="266" t="s">
        <v>853</v>
      </c>
      <c r="C74" s="274">
        <v>995044.99</v>
      </c>
      <c r="D74" s="274">
        <v>1692000</v>
      </c>
      <c r="E74" s="274">
        <v>1865862.9</v>
      </c>
    </row>
    <row r="75" spans="2:5">
      <c r="B75" s="266" t="s">
        <v>894</v>
      </c>
      <c r="C75" s="274">
        <v>1620683.44</v>
      </c>
      <c r="D75" s="274">
        <v>3445650.85</v>
      </c>
      <c r="E75" s="274">
        <v>3778999.66</v>
      </c>
    </row>
    <row r="76" spans="2:5">
      <c r="B76" s="266" t="s">
        <v>839</v>
      </c>
      <c r="C76" s="274">
        <v>2492140.35</v>
      </c>
      <c r="D76" s="274">
        <v>4767068.7</v>
      </c>
      <c r="E76" s="274">
        <v>4323935.72</v>
      </c>
    </row>
    <row r="77" spans="2:5">
      <c r="B77" s="266" t="s">
        <v>895</v>
      </c>
      <c r="C77" s="274">
        <v>909920.07</v>
      </c>
      <c r="D77" s="274">
        <v>2709764.19</v>
      </c>
      <c r="E77" s="274">
        <v>2870228.7</v>
      </c>
    </row>
    <row r="78" spans="2:5">
      <c r="B78" s="266" t="s">
        <v>896</v>
      </c>
      <c r="C78" s="274">
        <v>12464788.140000001</v>
      </c>
      <c r="D78" s="274">
        <v>34700846.869999997</v>
      </c>
      <c r="E78" s="274">
        <v>32219303.510000002</v>
      </c>
    </row>
    <row r="79" spans="2:5">
      <c r="B79" s="266" t="s">
        <v>848</v>
      </c>
      <c r="C79" s="274">
        <v>291390.25</v>
      </c>
      <c r="D79" s="274">
        <v>1254740</v>
      </c>
      <c r="E79" s="274">
        <v>159646.34</v>
      </c>
    </row>
    <row r="80" spans="2:5">
      <c r="B80" s="266" t="s">
        <v>842</v>
      </c>
      <c r="C80" s="274">
        <v>1649286.15</v>
      </c>
      <c r="D80" s="274">
        <v>4590197.6100000003</v>
      </c>
      <c r="E80" s="274">
        <v>4721593.9800000004</v>
      </c>
    </row>
    <row r="81" spans="2:5">
      <c r="B81" s="266" t="s">
        <v>897</v>
      </c>
      <c r="C81" s="274">
        <v>452804.59</v>
      </c>
      <c r="D81" s="274">
        <v>2255756.88</v>
      </c>
      <c r="E81" s="274">
        <v>2831848.26</v>
      </c>
    </row>
    <row r="82" spans="2:5">
      <c r="B82" s="266" t="s">
        <v>898</v>
      </c>
      <c r="C82" s="274">
        <v>1452436.82</v>
      </c>
      <c r="D82" s="274">
        <v>4881506</v>
      </c>
      <c r="E82" s="274">
        <v>7147682.8399999999</v>
      </c>
    </row>
    <row r="83" spans="2:5">
      <c r="B83" s="266" t="s">
        <v>852</v>
      </c>
      <c r="C83" s="274">
        <v>13043454.699999999</v>
      </c>
      <c r="D83" s="274">
        <v>36773467.75</v>
      </c>
      <c r="E83" s="274">
        <v>37834605.969999999</v>
      </c>
    </row>
    <row r="84" spans="2:5">
      <c r="B84" s="266" t="s">
        <v>899</v>
      </c>
      <c r="C84" s="274">
        <v>648202.23999999999</v>
      </c>
      <c r="D84" s="274">
        <v>1094343</v>
      </c>
      <c r="E84" s="274">
        <v>4650195.03</v>
      </c>
    </row>
    <row r="85" spans="2:5">
      <c r="B85" s="266" t="s">
        <v>846</v>
      </c>
      <c r="C85" s="274">
        <v>39466.17</v>
      </c>
      <c r="D85" s="274">
        <v>152649.93</v>
      </c>
      <c r="E85" s="274">
        <v>4349125.43</v>
      </c>
    </row>
    <row r="86" spans="2:5">
      <c r="B86" s="266" t="s">
        <v>850</v>
      </c>
      <c r="C86" s="274">
        <v>514999.85</v>
      </c>
      <c r="D86" s="274">
        <v>1417490.01</v>
      </c>
      <c r="E86" s="274">
        <v>1099110.6399999999</v>
      </c>
    </row>
    <row r="87" spans="2:5">
      <c r="B87" s="266" t="s">
        <v>843</v>
      </c>
      <c r="C87" s="274">
        <v>916757.98</v>
      </c>
      <c r="D87" s="274">
        <v>2731106.67</v>
      </c>
      <c r="E87" s="274">
        <v>3247828.78</v>
      </c>
    </row>
    <row r="88" spans="2:5">
      <c r="B88" s="266" t="s">
        <v>900</v>
      </c>
      <c r="C88" s="274">
        <v>663889.93000000005</v>
      </c>
      <c r="D88" s="274">
        <v>1503975</v>
      </c>
      <c r="E88" s="274">
        <v>1764549.18</v>
      </c>
    </row>
    <row r="89" spans="2:5">
      <c r="B89" s="266" t="s">
        <v>847</v>
      </c>
      <c r="C89" s="274">
        <v>2041225.69</v>
      </c>
      <c r="D89" s="274">
        <v>4762954.74</v>
      </c>
      <c r="E89" s="274">
        <v>5361395.59</v>
      </c>
    </row>
    <row r="90" spans="2:5">
      <c r="B90" s="266" t="s">
        <v>851</v>
      </c>
      <c r="C90" s="274">
        <v>662851</v>
      </c>
      <c r="D90" s="274">
        <v>1399369.51</v>
      </c>
      <c r="E90" s="274">
        <v>440432.17</v>
      </c>
    </row>
    <row r="91" spans="2:5">
      <c r="B91" s="266" t="s">
        <v>854</v>
      </c>
      <c r="C91" s="274">
        <v>370822.29</v>
      </c>
      <c r="D91" s="274">
        <v>944955</v>
      </c>
      <c r="E91" s="274">
        <v>1415242.08</v>
      </c>
    </row>
    <row r="92" spans="2:5">
      <c r="B92" s="266" t="s">
        <v>901</v>
      </c>
      <c r="C92" s="274">
        <v>1713922.25</v>
      </c>
      <c r="D92" s="274">
        <v>5064500.01</v>
      </c>
      <c r="E92" s="274">
        <v>4452433</v>
      </c>
    </row>
    <row r="93" spans="2:5">
      <c r="B93" s="266" t="s">
        <v>902</v>
      </c>
      <c r="C93" s="274">
        <v>1069419.67</v>
      </c>
      <c r="D93" s="274">
        <v>1327966.3500000001</v>
      </c>
      <c r="E93" s="274">
        <v>1333528.57</v>
      </c>
    </row>
    <row r="94" spans="2:5">
      <c r="B94" s="266" t="s">
        <v>856</v>
      </c>
      <c r="C94" s="274">
        <v>3233521.45</v>
      </c>
      <c r="D94" s="274">
        <v>7948025</v>
      </c>
      <c r="E94" s="274">
        <v>7030699.9400000004</v>
      </c>
    </row>
    <row r="95" spans="2:5">
      <c r="B95" s="266" t="s">
        <v>903</v>
      </c>
      <c r="C95" s="274">
        <v>966027.72</v>
      </c>
      <c r="D95" s="274">
        <v>2643000</v>
      </c>
      <c r="E95" s="274">
        <v>2672889.31</v>
      </c>
    </row>
    <row r="96" spans="2:5">
      <c r="B96" s="266" t="s">
        <v>904</v>
      </c>
      <c r="C96" s="274">
        <v>585357.12</v>
      </c>
      <c r="D96" s="274">
        <v>1647600</v>
      </c>
      <c r="E96" s="274">
        <v>1621070.49</v>
      </c>
    </row>
    <row r="97" spans="2:5">
      <c r="B97" s="266" t="s">
        <v>905</v>
      </c>
      <c r="C97" s="274">
        <v>331362.96000000002</v>
      </c>
      <c r="D97" s="274">
        <v>1110803.58</v>
      </c>
      <c r="E97" s="274">
        <v>1125190.05</v>
      </c>
    </row>
    <row r="98" spans="2:5">
      <c r="B98" s="266" t="s">
        <v>857</v>
      </c>
      <c r="C98" s="274">
        <v>2375303.69</v>
      </c>
      <c r="D98" s="274">
        <v>4916343</v>
      </c>
      <c r="E98" s="274">
        <v>5898671.8200000003</v>
      </c>
    </row>
    <row r="99" spans="2:5">
      <c r="B99" s="266" t="s">
        <v>906</v>
      </c>
      <c r="C99" s="274">
        <v>4336818.7</v>
      </c>
      <c r="D99" s="274">
        <v>14174388</v>
      </c>
      <c r="E99" s="274">
        <v>990243.91</v>
      </c>
    </row>
    <row r="100" spans="2:5">
      <c r="B100" s="266" t="s">
        <v>859</v>
      </c>
      <c r="C100" s="274">
        <v>877696.62</v>
      </c>
      <c r="D100" s="274">
        <v>2219835.42</v>
      </c>
      <c r="E100" s="274">
        <v>1738193.6</v>
      </c>
    </row>
    <row r="101" spans="2:5">
      <c r="B101" s="266" t="s">
        <v>907</v>
      </c>
      <c r="C101" s="274">
        <v>1201141.24</v>
      </c>
      <c r="D101" s="274">
        <v>3346800</v>
      </c>
      <c r="E101" s="274">
        <v>3090126.68</v>
      </c>
    </row>
    <row r="102" spans="2:5">
      <c r="B102" s="266" t="s">
        <v>908</v>
      </c>
      <c r="C102" s="274">
        <v>1678721.46</v>
      </c>
      <c r="D102" s="274">
        <v>5715709.8300000001</v>
      </c>
      <c r="E102" s="274">
        <v>4696272.07</v>
      </c>
    </row>
    <row r="103" spans="2:5">
      <c r="B103" s="266" t="s">
        <v>909</v>
      </c>
      <c r="C103" s="274">
        <v>1999490.56</v>
      </c>
      <c r="D103" s="274">
        <v>5209983</v>
      </c>
      <c r="E103" s="274">
        <v>5488525.0999999996</v>
      </c>
    </row>
    <row r="104" spans="2:5">
      <c r="B104" s="266" t="s">
        <v>910</v>
      </c>
      <c r="C104" s="274">
        <v>1813099.25</v>
      </c>
      <c r="D104" s="274">
        <v>4104541</v>
      </c>
      <c r="E104" s="274">
        <v>5517432.9400000004</v>
      </c>
    </row>
    <row r="105" spans="2:5">
      <c r="B105" s="266" t="s">
        <v>911</v>
      </c>
      <c r="C105" s="274">
        <v>1809126.76</v>
      </c>
      <c r="D105" s="274">
        <v>5353144.01</v>
      </c>
      <c r="E105" s="274">
        <v>5271294.9400000004</v>
      </c>
    </row>
    <row r="106" spans="2:5">
      <c r="B106" s="266" t="s">
        <v>912</v>
      </c>
      <c r="C106" s="274">
        <v>557247.39</v>
      </c>
      <c r="D106" s="274">
        <v>2155818</v>
      </c>
      <c r="E106" s="274">
        <v>2139393.88</v>
      </c>
    </row>
    <row r="107" spans="2:5">
      <c r="B107" s="266" t="s">
        <v>913</v>
      </c>
      <c r="C107" s="274">
        <v>760072.14</v>
      </c>
      <c r="D107" s="274">
        <v>1491465</v>
      </c>
      <c r="E107" s="274">
        <v>1350650.45</v>
      </c>
    </row>
    <row r="108" spans="2:5">
      <c r="B108" s="266" t="s">
        <v>914</v>
      </c>
      <c r="C108" s="274">
        <v>3309356.48</v>
      </c>
      <c r="D108" s="274">
        <v>8183354</v>
      </c>
      <c r="E108" s="274">
        <v>9319020.3399999999</v>
      </c>
    </row>
    <row r="109" spans="2:5">
      <c r="B109" s="266" t="s">
        <v>855</v>
      </c>
      <c r="C109" s="274">
        <v>558019.09</v>
      </c>
      <c r="D109" s="274">
        <v>1381758.56</v>
      </c>
      <c r="E109" s="274">
        <v>1060039.42</v>
      </c>
    </row>
    <row r="110" spans="2:5">
      <c r="B110" s="266" t="s">
        <v>915</v>
      </c>
      <c r="C110" s="274">
        <v>529714.16</v>
      </c>
      <c r="D110" s="274">
        <v>1548803.13</v>
      </c>
      <c r="E110" s="274">
        <v>1569295.91</v>
      </c>
    </row>
    <row r="111" spans="2:5">
      <c r="B111" s="266" t="s">
        <v>858</v>
      </c>
      <c r="C111" s="274">
        <v>80822342.579999998</v>
      </c>
      <c r="D111" s="274">
        <v>217412485.22</v>
      </c>
      <c r="E111" s="274">
        <v>195837981.69999999</v>
      </c>
    </row>
    <row r="112" spans="2:5">
      <c r="B112" s="266" t="s">
        <v>916</v>
      </c>
      <c r="C112" s="274">
        <v>1496781.92</v>
      </c>
      <c r="D112" s="274">
        <v>5095727</v>
      </c>
      <c r="E112" s="274">
        <v>5299464.3899999997</v>
      </c>
    </row>
    <row r="113" spans="2:5">
      <c r="B113" s="266" t="s">
        <v>917</v>
      </c>
      <c r="C113" s="274">
        <v>4975317.63</v>
      </c>
      <c r="D113" s="274">
        <v>14995853.18</v>
      </c>
      <c r="E113" s="274">
        <v>13115433.550000001</v>
      </c>
    </row>
    <row r="114" spans="2:5">
      <c r="B114" s="266" t="s">
        <v>918</v>
      </c>
      <c r="C114" s="274">
        <v>1783609.05</v>
      </c>
      <c r="D114" s="274">
        <v>5700000</v>
      </c>
      <c r="E114" s="274">
        <v>11428353.640000001</v>
      </c>
    </row>
    <row r="115" spans="2:5">
      <c r="B115" s="266" t="s">
        <v>919</v>
      </c>
      <c r="C115" s="274">
        <v>432590.65</v>
      </c>
      <c r="D115" s="274">
        <v>1392351.89</v>
      </c>
      <c r="E115" s="274">
        <v>1675006.57</v>
      </c>
    </row>
    <row r="116" spans="2:5">
      <c r="B116" s="266" t="s">
        <v>920</v>
      </c>
      <c r="C116" s="274">
        <v>1361021.63</v>
      </c>
      <c r="D116" s="274">
        <v>8114635.4699999997</v>
      </c>
      <c r="E116" s="274">
        <v>6063306.6699999999</v>
      </c>
    </row>
    <row r="117" spans="2:5">
      <c r="B117" s="266" t="s">
        <v>921</v>
      </c>
      <c r="C117" s="274">
        <v>9799502.2599999998</v>
      </c>
      <c r="D117" s="274">
        <v>30766043.109999999</v>
      </c>
      <c r="E117" s="274">
        <v>32857827.370000001</v>
      </c>
    </row>
    <row r="118" spans="2:5">
      <c r="B118" s="266" t="s">
        <v>922</v>
      </c>
      <c r="C118" s="274">
        <v>908708.5</v>
      </c>
      <c r="D118" s="274">
        <v>2563220.59</v>
      </c>
      <c r="E118" s="274">
        <v>2974205.23</v>
      </c>
    </row>
    <row r="119" spans="2:5">
      <c r="B119" s="266" t="s">
        <v>860</v>
      </c>
      <c r="C119" s="274">
        <v>339792.51</v>
      </c>
      <c r="D119" s="274">
        <v>1060000</v>
      </c>
      <c r="E119" s="274">
        <v>1218374.8700000001</v>
      </c>
    </row>
    <row r="120" spans="2:5">
      <c r="B120" s="266" t="s">
        <v>923</v>
      </c>
      <c r="C120" s="274">
        <v>428723</v>
      </c>
      <c r="D120" s="274">
        <v>2215000</v>
      </c>
      <c r="E120" s="274">
        <v>1030986.27</v>
      </c>
    </row>
    <row r="121" spans="2:5">
      <c r="B121" s="266" t="s">
        <v>924</v>
      </c>
      <c r="C121" s="274">
        <v>4619338.46</v>
      </c>
      <c r="D121" s="274">
        <v>11109673.970000001</v>
      </c>
      <c r="E121" s="274">
        <v>12135575.85</v>
      </c>
    </row>
    <row r="122" spans="2:5">
      <c r="B122" s="266" t="s">
        <v>925</v>
      </c>
      <c r="C122" s="274">
        <v>15595.67</v>
      </c>
      <c r="D122" s="274">
        <v>57000</v>
      </c>
      <c r="E122" s="274">
        <v>26958.68</v>
      </c>
    </row>
    <row r="123" spans="2:5">
      <c r="B123" s="266" t="s">
        <v>926</v>
      </c>
      <c r="C123" s="274">
        <v>2913777.97</v>
      </c>
      <c r="D123" s="274">
        <v>6233817.9900000002</v>
      </c>
      <c r="E123" s="274">
        <v>7569135.6100000003</v>
      </c>
    </row>
    <row r="124" spans="2:5">
      <c r="B124" s="266" t="s">
        <v>927</v>
      </c>
      <c r="C124" s="274">
        <v>1495076.38</v>
      </c>
      <c r="D124" s="274">
        <v>3286110.03</v>
      </c>
      <c r="E124" s="274">
        <v>2952688.97</v>
      </c>
    </row>
    <row r="125" spans="2:5">
      <c r="B125" s="266" t="s">
        <v>677</v>
      </c>
      <c r="C125" s="274">
        <v>10347704.050000001</v>
      </c>
      <c r="D125" s="274">
        <v>26269710</v>
      </c>
      <c r="E125" s="274">
        <v>32768056.260000002</v>
      </c>
    </row>
    <row r="126" spans="2:5">
      <c r="B126" s="266" t="s">
        <v>928</v>
      </c>
      <c r="C126" s="274">
        <v>2488917.34</v>
      </c>
      <c r="D126" s="274">
        <v>5064278.87</v>
      </c>
      <c r="E126" s="274">
        <v>1242669.5900000001</v>
      </c>
    </row>
    <row r="127" spans="2:5">
      <c r="B127" s="266" t="s">
        <v>929</v>
      </c>
      <c r="C127" s="274">
        <v>232967.92</v>
      </c>
      <c r="D127" s="274">
        <v>781659</v>
      </c>
      <c r="E127" s="274">
        <v>1291730.74</v>
      </c>
    </row>
    <row r="128" spans="2:5">
      <c r="B128" s="266" t="s">
        <v>930</v>
      </c>
      <c r="C128" s="274">
        <v>1297162.06</v>
      </c>
      <c r="D128" s="274">
        <v>4984880</v>
      </c>
      <c r="E128" s="274">
        <v>5740667.6600000001</v>
      </c>
    </row>
    <row r="129" spans="2:5">
      <c r="B129" s="266" t="s">
        <v>931</v>
      </c>
      <c r="C129" s="274">
        <v>806366.55</v>
      </c>
      <c r="D129" s="274">
        <v>1319207.31</v>
      </c>
      <c r="E129" s="274">
        <v>1576290.63</v>
      </c>
    </row>
    <row r="130" spans="2:5">
      <c r="B130" s="266" t="s">
        <v>932</v>
      </c>
      <c r="C130" s="274">
        <v>1424339.4</v>
      </c>
      <c r="D130" s="274">
        <v>4140418.32</v>
      </c>
      <c r="E130" s="274">
        <v>3440200.42</v>
      </c>
    </row>
    <row r="131" spans="2:5">
      <c r="B131" s="266" t="s">
        <v>933</v>
      </c>
      <c r="C131" s="274">
        <v>419694.8</v>
      </c>
      <c r="D131" s="274">
        <v>1357178</v>
      </c>
      <c r="E131" s="274">
        <v>1701170.4</v>
      </c>
    </row>
    <row r="132" spans="2:5">
      <c r="B132" s="266" t="s">
        <v>934</v>
      </c>
      <c r="C132" s="274">
        <v>1016498.26</v>
      </c>
      <c r="D132" s="274">
        <v>2555323</v>
      </c>
      <c r="E132" s="274">
        <v>2540858.89</v>
      </c>
    </row>
    <row r="133" spans="2:5">
      <c r="B133" s="266" t="s">
        <v>935</v>
      </c>
      <c r="C133" s="274">
        <v>1088502.3799999999</v>
      </c>
      <c r="D133" s="274">
        <v>3071005.84</v>
      </c>
      <c r="E133" s="274">
        <v>2947664.54</v>
      </c>
    </row>
    <row r="134" spans="2:5">
      <c r="B134" s="266" t="s">
        <v>936</v>
      </c>
      <c r="C134" s="274">
        <v>1309065.8500000001</v>
      </c>
      <c r="D134" s="274">
        <v>2630780.5</v>
      </c>
      <c r="E134" s="274">
        <v>4349927.79</v>
      </c>
    </row>
    <row r="135" spans="2:5">
      <c r="B135" s="266" t="s">
        <v>937</v>
      </c>
      <c r="C135" s="274">
        <v>125911787.43000001</v>
      </c>
      <c r="D135" s="274">
        <v>343723442.11000001</v>
      </c>
      <c r="E135" s="274">
        <v>353071100.06999999</v>
      </c>
    </row>
    <row r="136" spans="2:5">
      <c r="B136" s="266" t="s">
        <v>938</v>
      </c>
      <c r="C136" s="274">
        <v>403578.25</v>
      </c>
      <c r="D136" s="274">
        <v>2114800.0099999998</v>
      </c>
      <c r="E136" s="274">
        <v>1412076.08</v>
      </c>
    </row>
    <row r="137" spans="2:5">
      <c r="B137" s="266" t="s">
        <v>939</v>
      </c>
      <c r="C137" s="274">
        <v>3383168.36</v>
      </c>
      <c r="D137" s="274">
        <v>10007203.369999999</v>
      </c>
      <c r="E137" s="274">
        <v>9331312.4399999995</v>
      </c>
    </row>
    <row r="138" spans="2:5">
      <c r="B138" s="266" t="s">
        <v>940</v>
      </c>
      <c r="C138" s="274">
        <v>8310969.4100000001</v>
      </c>
      <c r="D138" s="274">
        <v>29332948.870000001</v>
      </c>
      <c r="E138" s="274">
        <v>24494484.800000001</v>
      </c>
    </row>
    <row r="139" spans="2:5">
      <c r="B139" s="266" t="s">
        <v>941</v>
      </c>
      <c r="C139" s="274">
        <v>1175032.04</v>
      </c>
      <c r="D139" s="274">
        <v>3509999.46</v>
      </c>
      <c r="E139" s="274">
        <v>3548552.36</v>
      </c>
    </row>
    <row r="140" spans="2:5">
      <c r="B140" s="266" t="s">
        <v>665</v>
      </c>
      <c r="C140" s="274">
        <v>842242.68</v>
      </c>
      <c r="D140" s="274">
        <v>2513415</v>
      </c>
      <c r="E140" s="274">
        <v>1192657.32</v>
      </c>
    </row>
    <row r="141" spans="2:5">
      <c r="B141" s="266" t="s">
        <v>942</v>
      </c>
      <c r="C141" s="274">
        <v>4927541.72</v>
      </c>
      <c r="D141" s="274">
        <v>13700852.449999999</v>
      </c>
      <c r="E141" s="274">
        <v>14448321.74</v>
      </c>
    </row>
    <row r="142" spans="2:5">
      <c r="B142" s="266" t="s">
        <v>943</v>
      </c>
      <c r="C142" s="274">
        <v>418320.17</v>
      </c>
      <c r="D142" s="274">
        <v>933002.43</v>
      </c>
      <c r="E142" s="274">
        <v>2486037.63</v>
      </c>
    </row>
    <row r="143" spans="2:5">
      <c r="B143" s="266" t="s">
        <v>944</v>
      </c>
      <c r="C143" s="274">
        <v>1363410.7</v>
      </c>
      <c r="D143" s="274">
        <v>4332285</v>
      </c>
      <c r="E143" s="274">
        <v>4183090.37</v>
      </c>
    </row>
  </sheetData>
  <mergeCells count="2">
    <mergeCell ref="B2:B3"/>
    <mergeCell ref="B12:G12"/>
  </mergeCells>
  <dataValidations disablePrompts="1" count="2">
    <dataValidation type="list" allowBlank="1" showInputMessage="1" showErrorMessage="1" sqref="I20">
      <formula1>$H$3:$K$3</formula1>
    </dataValidation>
    <dataValidation type="list" allowBlank="1" showInputMessage="1" showErrorMessage="1" sqref="C20">
      <formula1>$B$24:$B$143</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T21"/>
  <sheetViews>
    <sheetView workbookViewId="0">
      <selection activeCell="H7" sqref="H7"/>
    </sheetView>
  </sheetViews>
  <sheetFormatPr defaultRowHeight="15"/>
  <cols>
    <col min="1" max="2" width="9.140625" style="67"/>
    <col min="3" max="6" width="11.85546875" style="67" customWidth="1"/>
    <col min="7" max="7" width="2.5703125" style="67" customWidth="1"/>
    <col min="8" max="8" width="17" style="67" customWidth="1"/>
    <col min="9" max="9" width="13.5703125" style="67" customWidth="1"/>
    <col min="10" max="14" width="9.140625" style="67"/>
    <col min="15" max="15" width="22.28515625" style="67" customWidth="1"/>
    <col min="16" max="19" width="16.7109375" style="67" customWidth="1"/>
    <col min="20" max="16384" width="9.140625" style="67"/>
  </cols>
  <sheetData>
    <row r="1" spans="2:20" ht="69">
      <c r="B1" s="68" t="s">
        <v>671</v>
      </c>
      <c r="N1" s="8"/>
      <c r="O1" s="87" t="s">
        <v>692</v>
      </c>
      <c r="P1" s="8"/>
      <c r="Q1" s="8"/>
      <c r="R1" s="8"/>
      <c r="S1" s="8"/>
      <c r="T1" s="8"/>
    </row>
    <row r="2" spans="2:20" ht="18.75">
      <c r="B2" s="69" t="s">
        <v>672</v>
      </c>
      <c r="N2" s="8"/>
      <c r="O2" s="81" t="s">
        <v>693</v>
      </c>
      <c r="P2" s="8"/>
      <c r="Q2" s="8"/>
      <c r="R2" s="8"/>
      <c r="S2" s="8"/>
      <c r="T2" s="8"/>
    </row>
    <row r="3" spans="2:20" ht="18">
      <c r="B3" s="70" t="s">
        <v>673</v>
      </c>
      <c r="C3" s="8"/>
      <c r="D3" s="8"/>
      <c r="E3" s="8"/>
      <c r="F3" s="8"/>
      <c r="G3" s="8"/>
      <c r="H3" s="8"/>
      <c r="I3" s="8"/>
      <c r="J3" s="8"/>
      <c r="K3" s="8"/>
      <c r="N3" s="8">
        <v>1</v>
      </c>
      <c r="O3" s="90" t="s">
        <v>694</v>
      </c>
      <c r="P3" s="82">
        <v>4</v>
      </c>
      <c r="Q3" s="8"/>
      <c r="R3" s="8"/>
      <c r="S3" s="8"/>
      <c r="T3" s="8"/>
    </row>
    <row r="4" spans="2:20" ht="15.75">
      <c r="B4" s="8"/>
      <c r="C4" s="8"/>
      <c r="D4" s="21" t="s">
        <v>674</v>
      </c>
      <c r="E4" s="21" t="s">
        <v>675</v>
      </c>
      <c r="F4" s="8"/>
      <c r="G4" s="8"/>
      <c r="H4" s="8"/>
      <c r="I4" s="8"/>
      <c r="J4" s="8"/>
      <c r="K4" s="8"/>
      <c r="N4" s="8">
        <v>2</v>
      </c>
      <c r="O4" s="91" t="s">
        <v>695</v>
      </c>
      <c r="P4" s="83">
        <v>5</v>
      </c>
      <c r="Q4" s="8"/>
      <c r="R4" s="8"/>
      <c r="S4" s="8"/>
      <c r="T4" s="8"/>
    </row>
    <row r="5" spans="2:20" ht="15.75">
      <c r="B5" s="71" t="s">
        <v>676</v>
      </c>
      <c r="C5" s="75">
        <v>10000</v>
      </c>
      <c r="D5" s="76">
        <v>0.05</v>
      </c>
      <c r="E5" s="76">
        <v>0.12</v>
      </c>
      <c r="F5" s="8"/>
      <c r="G5" s="8"/>
      <c r="H5" s="8"/>
      <c r="I5" s="8"/>
      <c r="K5" s="8"/>
      <c r="N5" s="8">
        <v>3</v>
      </c>
      <c r="O5" s="92" t="s">
        <v>696</v>
      </c>
      <c r="P5" s="84">
        <v>4</v>
      </c>
      <c r="Q5" s="8"/>
      <c r="R5" s="8"/>
      <c r="S5" s="8"/>
      <c r="T5" s="8"/>
    </row>
    <row r="6" spans="2:20" ht="33" customHeight="1" thickBot="1">
      <c r="B6" s="77"/>
      <c r="C6" s="78" t="s">
        <v>677</v>
      </c>
      <c r="D6" s="78" t="s">
        <v>678</v>
      </c>
      <c r="E6" s="78" t="s">
        <v>679</v>
      </c>
      <c r="F6" s="78" t="s">
        <v>680</v>
      </c>
      <c r="G6" s="79"/>
      <c r="H6" s="78" t="s">
        <v>681</v>
      </c>
      <c r="I6" s="78" t="s">
        <v>682</v>
      </c>
      <c r="K6" s="8"/>
      <c r="Q6" s="8"/>
      <c r="R6" s="8"/>
      <c r="S6" s="8"/>
      <c r="T6" s="8"/>
    </row>
    <row r="7" spans="2:20" ht="15.75">
      <c r="B7" s="71" t="s">
        <v>1</v>
      </c>
      <c r="C7" s="72">
        <v>91021</v>
      </c>
      <c r="D7" s="72">
        <v>80685</v>
      </c>
      <c r="E7" s="73">
        <v>60513</v>
      </c>
      <c r="F7" s="72">
        <f>D7-E7</f>
        <v>20172</v>
      </c>
      <c r="G7" s="8"/>
      <c r="H7" s="63"/>
      <c r="I7" s="80"/>
      <c r="K7" s="8"/>
      <c r="N7" s="8"/>
      <c r="O7" s="85" t="s">
        <v>697</v>
      </c>
      <c r="P7" s="86" t="s">
        <v>694</v>
      </c>
      <c r="Q7" s="86" t="s">
        <v>698</v>
      </c>
      <c r="R7" s="86" t="s">
        <v>699</v>
      </c>
      <c r="S7" s="86" t="s">
        <v>700</v>
      </c>
      <c r="T7" s="8"/>
    </row>
    <row r="8" spans="2:20">
      <c r="B8" s="71" t="s">
        <v>8</v>
      </c>
      <c r="C8" s="72">
        <v>95187</v>
      </c>
      <c r="D8" s="72">
        <v>90685</v>
      </c>
      <c r="E8" s="73">
        <v>68013</v>
      </c>
      <c r="F8" s="72">
        <f t="shared" ref="F8:F18" si="0">D8-E8</f>
        <v>22672</v>
      </c>
      <c r="G8" s="8"/>
      <c r="H8" s="63"/>
      <c r="I8" s="80"/>
      <c r="J8" s="74"/>
      <c r="K8" s="8"/>
      <c r="N8" s="35"/>
      <c r="O8" s="89" t="s">
        <v>701</v>
      </c>
      <c r="P8" s="88">
        <v>4</v>
      </c>
      <c r="Q8" s="88">
        <v>5</v>
      </c>
      <c r="R8" s="88">
        <v>3</v>
      </c>
      <c r="S8" s="88">
        <v>4</v>
      </c>
      <c r="T8" s="8"/>
    </row>
    <row r="9" spans="2:20">
      <c r="B9" s="71" t="s">
        <v>9</v>
      </c>
      <c r="C9" s="72">
        <v>100000</v>
      </c>
      <c r="D9" s="72">
        <v>131012</v>
      </c>
      <c r="E9" s="73">
        <v>83259</v>
      </c>
      <c r="F9" s="72">
        <f t="shared" si="0"/>
        <v>47753</v>
      </c>
      <c r="G9" s="8"/>
      <c r="H9" s="63"/>
      <c r="I9" s="80"/>
      <c r="J9" s="74"/>
      <c r="K9" s="8"/>
      <c r="N9" s="93"/>
      <c r="O9" s="89" t="s">
        <v>702</v>
      </c>
      <c r="P9" s="88">
        <v>4</v>
      </c>
      <c r="Q9" s="88">
        <v>5</v>
      </c>
      <c r="R9" s="88">
        <v>4</v>
      </c>
      <c r="S9" s="88">
        <v>4</v>
      </c>
      <c r="T9" s="8"/>
    </row>
    <row r="10" spans="2:20">
      <c r="B10" s="71" t="s">
        <v>683</v>
      </c>
      <c r="C10" s="72">
        <v>90500</v>
      </c>
      <c r="D10" s="72">
        <v>92547</v>
      </c>
      <c r="E10" s="73">
        <v>69410</v>
      </c>
      <c r="F10" s="72">
        <f t="shared" si="0"/>
        <v>23137</v>
      </c>
      <c r="G10" s="8"/>
      <c r="H10" s="63"/>
      <c r="I10" s="80"/>
      <c r="J10" s="74"/>
      <c r="K10" s="8"/>
      <c r="N10" s="93"/>
      <c r="O10" s="89" t="s">
        <v>703</v>
      </c>
      <c r="P10" s="88">
        <v>4</v>
      </c>
      <c r="Q10" s="88">
        <v>4</v>
      </c>
      <c r="R10" s="88">
        <v>3</v>
      </c>
      <c r="S10" s="88">
        <v>3</v>
      </c>
      <c r="T10" s="8"/>
    </row>
    <row r="11" spans="2:20">
      <c r="B11" s="71" t="s">
        <v>684</v>
      </c>
      <c r="C11" s="72">
        <v>115000</v>
      </c>
      <c r="D11" s="72">
        <v>112510</v>
      </c>
      <c r="E11" s="73">
        <v>84382</v>
      </c>
      <c r="F11" s="72">
        <f t="shared" si="0"/>
        <v>28128</v>
      </c>
      <c r="G11" s="8"/>
      <c r="H11" s="63"/>
      <c r="I11" s="80"/>
      <c r="J11" s="74"/>
      <c r="K11" s="8"/>
      <c r="N11" s="93"/>
      <c r="O11" s="89" t="s">
        <v>704</v>
      </c>
      <c r="P11" s="88">
        <v>5</v>
      </c>
      <c r="Q11" s="88">
        <v>5</v>
      </c>
      <c r="R11" s="88">
        <v>3</v>
      </c>
      <c r="S11" s="88">
        <v>3</v>
      </c>
      <c r="T11" s="8"/>
    </row>
    <row r="12" spans="2:20">
      <c r="B12" s="71" t="s">
        <v>685</v>
      </c>
      <c r="C12" s="72">
        <v>150421</v>
      </c>
      <c r="D12" s="72">
        <v>125452</v>
      </c>
      <c r="E12" s="73">
        <v>76589</v>
      </c>
      <c r="F12" s="72">
        <f t="shared" si="0"/>
        <v>48863</v>
      </c>
      <c r="G12" s="8"/>
      <c r="H12" s="63"/>
      <c r="I12" s="80"/>
      <c r="J12" s="74"/>
      <c r="K12" s="8"/>
      <c r="N12" s="93"/>
      <c r="O12" s="89" t="s">
        <v>664</v>
      </c>
      <c r="P12" s="88">
        <v>5</v>
      </c>
      <c r="Q12" s="88">
        <v>2</v>
      </c>
      <c r="R12" s="88">
        <v>3</v>
      </c>
      <c r="S12" s="88">
        <v>4</v>
      </c>
      <c r="T12" s="8"/>
    </row>
    <row r="13" spans="2:20">
      <c r="B13" s="71" t="s">
        <v>686</v>
      </c>
      <c r="C13" s="72">
        <v>88500</v>
      </c>
      <c r="D13" s="72">
        <v>125025</v>
      </c>
      <c r="E13" s="73">
        <v>66768</v>
      </c>
      <c r="F13" s="72">
        <f t="shared" si="0"/>
        <v>58257</v>
      </c>
      <c r="G13" s="8"/>
      <c r="H13" s="63"/>
      <c r="I13" s="80"/>
      <c r="J13" s="74"/>
      <c r="K13" s="8"/>
      <c r="T13" s="8"/>
    </row>
    <row r="14" spans="2:20" ht="16.5">
      <c r="B14" s="71" t="s">
        <v>687</v>
      </c>
      <c r="C14" s="72">
        <v>95450</v>
      </c>
      <c r="D14" s="72">
        <v>90450</v>
      </c>
      <c r="E14" s="73">
        <v>67837</v>
      </c>
      <c r="F14" s="72">
        <f t="shared" si="0"/>
        <v>22613</v>
      </c>
      <c r="G14" s="8"/>
      <c r="H14" s="63"/>
      <c r="I14" s="80"/>
      <c r="J14" s="74"/>
      <c r="K14" s="8"/>
      <c r="N14" s="8"/>
      <c r="O14" s="69" t="s">
        <v>754</v>
      </c>
      <c r="P14" s="8"/>
      <c r="Q14" s="8"/>
      <c r="R14" s="8"/>
      <c r="S14" s="8"/>
      <c r="T14" s="8"/>
    </row>
    <row r="15" spans="2:20" ht="17.25">
      <c r="B15" s="71" t="s">
        <v>688</v>
      </c>
      <c r="C15" s="72">
        <v>100000</v>
      </c>
      <c r="D15" s="72">
        <v>105000</v>
      </c>
      <c r="E15" s="73">
        <v>78750</v>
      </c>
      <c r="F15" s="72">
        <f t="shared" si="0"/>
        <v>26250</v>
      </c>
      <c r="G15" s="8"/>
      <c r="H15" s="63"/>
      <c r="I15" s="80"/>
      <c r="J15" s="74"/>
      <c r="K15" s="8"/>
      <c r="O15" s="94" t="s">
        <v>694</v>
      </c>
      <c r="P15" s="95">
        <v>4</v>
      </c>
      <c r="Q15" s="93"/>
    </row>
    <row r="16" spans="2:20" ht="17.25">
      <c r="B16" s="71" t="s">
        <v>689</v>
      </c>
      <c r="C16" s="72">
        <v>110450</v>
      </c>
      <c r="D16" s="72">
        <v>95000</v>
      </c>
      <c r="E16" s="73">
        <v>71250</v>
      </c>
      <c r="F16" s="72">
        <f t="shared" si="0"/>
        <v>23750</v>
      </c>
      <c r="G16" s="8"/>
      <c r="H16" s="63"/>
      <c r="I16" s="80"/>
      <c r="J16" s="74"/>
      <c r="K16" s="8"/>
      <c r="O16" s="94" t="s">
        <v>708</v>
      </c>
      <c r="P16" s="95">
        <v>4</v>
      </c>
      <c r="Q16" s="93"/>
    </row>
    <row r="17" spans="2:17" ht="17.25">
      <c r="B17" s="71" t="s">
        <v>690</v>
      </c>
      <c r="C17" s="72">
        <v>110000</v>
      </c>
      <c r="D17" s="72">
        <v>95000</v>
      </c>
      <c r="E17" s="73">
        <v>71250</v>
      </c>
      <c r="F17" s="72">
        <f t="shared" si="0"/>
        <v>23750</v>
      </c>
      <c r="G17" s="8"/>
      <c r="H17" s="63"/>
      <c r="I17" s="80"/>
      <c r="J17" s="74"/>
      <c r="K17" s="8"/>
      <c r="O17" s="94" t="s">
        <v>705</v>
      </c>
      <c r="P17" s="95">
        <v>4</v>
      </c>
      <c r="Q17" s="93"/>
    </row>
    <row r="18" spans="2:17" ht="17.25">
      <c r="B18" s="71" t="s">
        <v>691</v>
      </c>
      <c r="C18" s="72">
        <v>90000</v>
      </c>
      <c r="D18" s="72">
        <v>105000</v>
      </c>
      <c r="E18" s="73">
        <v>78750</v>
      </c>
      <c r="F18" s="72">
        <f t="shared" si="0"/>
        <v>26250</v>
      </c>
      <c r="G18" s="8"/>
      <c r="H18" s="63"/>
      <c r="I18" s="80"/>
      <c r="J18" s="74"/>
      <c r="K18" s="8"/>
      <c r="O18" s="94" t="s">
        <v>706</v>
      </c>
      <c r="P18" s="95">
        <v>4</v>
      </c>
      <c r="Q18" s="93"/>
    </row>
    <row r="19" spans="2:17" ht="17.25">
      <c r="B19" s="8"/>
      <c r="C19" s="8"/>
      <c r="D19" s="8"/>
      <c r="E19" s="8"/>
      <c r="F19" s="8"/>
      <c r="G19" s="8"/>
      <c r="H19" s="8"/>
      <c r="I19" s="8"/>
      <c r="J19" s="8"/>
      <c r="K19" s="8"/>
      <c r="O19" s="94" t="s">
        <v>700</v>
      </c>
      <c r="P19" s="95">
        <v>4</v>
      </c>
      <c r="Q19" s="93"/>
    </row>
    <row r="20" spans="2:17" ht="17.25">
      <c r="B20" s="8"/>
      <c r="C20" s="8"/>
      <c r="D20" s="8"/>
      <c r="E20" s="8"/>
      <c r="F20" s="8"/>
      <c r="G20" s="8"/>
      <c r="H20" s="8"/>
      <c r="I20" s="8"/>
      <c r="J20" s="8"/>
      <c r="K20" s="8"/>
      <c r="O20" s="94" t="s">
        <v>707</v>
      </c>
      <c r="P20" s="95">
        <v>4</v>
      </c>
      <c r="Q20" s="93"/>
    </row>
    <row r="21" spans="2:17">
      <c r="B21" s="8"/>
      <c r="C21" s="8"/>
      <c r="D21" s="8"/>
      <c r="E21" s="8"/>
      <c r="F21" s="8"/>
      <c r="G21" s="8"/>
      <c r="H21" s="8"/>
      <c r="I21" s="8"/>
      <c r="J21" s="8"/>
      <c r="K21" s="8"/>
    </row>
  </sheetData>
  <sortState ref="O15:O20">
    <sortCondition ref="O15"/>
  </sortState>
  <conditionalFormatting sqref="O8:S12">
    <cfRule type="expression" dxfId="12" priority="3">
      <formula>$N8=1</formula>
    </cfRule>
  </conditionalFormatting>
  <conditionalFormatting sqref="O15:O17">
    <cfRule type="expression" dxfId="11" priority="2">
      <formula>$N14=1</formula>
    </cfRule>
  </conditionalFormatting>
  <conditionalFormatting sqref="O18:O20">
    <cfRule type="expression" dxfId="10" priority="1">
      <formula>$N17=1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M15"/>
  <sheetViews>
    <sheetView workbookViewId="0">
      <selection activeCell="F23" sqref="F23"/>
    </sheetView>
  </sheetViews>
  <sheetFormatPr defaultRowHeight="15"/>
  <cols>
    <col min="1" max="1" width="9.140625" style="67"/>
    <col min="2" max="2" width="18.28515625" style="67" customWidth="1"/>
    <col min="3" max="4" width="9.140625" style="67"/>
    <col min="5" max="5" width="17.7109375" style="67" customWidth="1"/>
    <col min="6" max="6" width="20.140625" style="67" customWidth="1"/>
    <col min="7" max="9" width="9.140625" style="67"/>
    <col min="10" max="10" width="15.42578125" style="67" customWidth="1"/>
    <col min="11" max="11" width="11.5703125" style="67" bestFit="1" customWidth="1"/>
    <col min="12" max="12" width="10" style="67" bestFit="1" customWidth="1"/>
    <col min="13" max="13" width="11.85546875" style="67" customWidth="1"/>
    <col min="14" max="16384" width="9.140625" style="67"/>
  </cols>
  <sheetData>
    <row r="1" spans="2:13" ht="69">
      <c r="B1" s="68" t="s">
        <v>709</v>
      </c>
    </row>
    <row r="2" spans="2:13" ht="16.5">
      <c r="B2" s="69" t="s">
        <v>710</v>
      </c>
      <c r="J2" s="69" t="s">
        <v>724</v>
      </c>
      <c r="K2" s="69"/>
    </row>
    <row r="4" spans="2:13">
      <c r="B4" s="103" t="s">
        <v>711</v>
      </c>
      <c r="C4" s="8"/>
      <c r="D4" s="8"/>
      <c r="E4" s="8"/>
      <c r="F4" s="8"/>
      <c r="G4" s="8"/>
    </row>
    <row r="5" spans="2:13" ht="16.5">
      <c r="B5" s="8" t="s">
        <v>583</v>
      </c>
      <c r="C5" s="41" t="s">
        <v>622</v>
      </c>
      <c r="D5" s="8"/>
      <c r="E5" s="8"/>
      <c r="F5" s="8"/>
      <c r="G5" s="8"/>
      <c r="J5" s="69" t="s">
        <v>731</v>
      </c>
      <c r="K5" s="110">
        <v>35000</v>
      </c>
    </row>
    <row r="6" spans="2:13" ht="16.5">
      <c r="B6" s="8" t="s">
        <v>712</v>
      </c>
      <c r="C6" s="96">
        <v>2</v>
      </c>
      <c r="D6" s="8"/>
      <c r="E6" s="8"/>
      <c r="F6" s="8"/>
      <c r="G6" s="8"/>
      <c r="J6" s="69" t="s">
        <v>676</v>
      </c>
      <c r="K6" s="111">
        <v>0.15</v>
      </c>
      <c r="L6" s="67" t="s">
        <v>732</v>
      </c>
    </row>
    <row r="7" spans="2:13">
      <c r="B7" s="8"/>
      <c r="C7" s="8"/>
      <c r="D7" s="8"/>
      <c r="E7" s="8"/>
      <c r="F7" s="8"/>
      <c r="G7" s="8"/>
    </row>
    <row r="8" spans="2:13" ht="15.75" thickBot="1">
      <c r="B8" s="106" t="s">
        <v>11</v>
      </c>
      <c r="C8" s="106" t="s">
        <v>713</v>
      </c>
      <c r="D8" s="106" t="s">
        <v>712</v>
      </c>
      <c r="E8" s="107" t="s">
        <v>583</v>
      </c>
      <c r="F8" s="107" t="s">
        <v>723</v>
      </c>
      <c r="G8" s="8"/>
      <c r="J8" s="106" t="s">
        <v>725</v>
      </c>
      <c r="K8" s="106" t="s">
        <v>730</v>
      </c>
      <c r="L8" s="106" t="s">
        <v>646</v>
      </c>
      <c r="M8" s="107" t="s">
        <v>676</v>
      </c>
    </row>
    <row r="9" spans="2:13" ht="16.5">
      <c r="B9" s="97" t="s">
        <v>714</v>
      </c>
      <c r="C9" s="101" t="s">
        <v>715</v>
      </c>
      <c r="D9" s="98">
        <v>3</v>
      </c>
      <c r="E9" s="98" t="s">
        <v>622</v>
      </c>
      <c r="F9" s="104"/>
      <c r="G9" s="8"/>
      <c r="J9" s="109" t="s">
        <v>726</v>
      </c>
      <c r="K9" s="108">
        <v>45850</v>
      </c>
      <c r="L9" s="108">
        <v>47250</v>
      </c>
      <c r="M9" s="108"/>
    </row>
    <row r="10" spans="2:13" ht="16.5">
      <c r="B10" s="97" t="s">
        <v>716</v>
      </c>
      <c r="C10" s="101" t="s">
        <v>715</v>
      </c>
      <c r="D10" s="98">
        <v>1</v>
      </c>
      <c r="E10" s="98" t="s">
        <v>646</v>
      </c>
      <c r="F10" s="104"/>
      <c r="G10" s="8"/>
      <c r="J10" s="109" t="s">
        <v>727</v>
      </c>
      <c r="K10" s="108">
        <v>32000</v>
      </c>
      <c r="L10" s="108">
        <v>42500</v>
      </c>
      <c r="M10" s="108"/>
    </row>
    <row r="11" spans="2:13" ht="16.5">
      <c r="B11" s="97" t="s">
        <v>717</v>
      </c>
      <c r="C11" s="101" t="s">
        <v>715</v>
      </c>
      <c r="D11" s="98">
        <v>4</v>
      </c>
      <c r="E11" s="98" t="s">
        <v>622</v>
      </c>
      <c r="F11" s="104"/>
      <c r="G11" s="8"/>
      <c r="J11" s="109" t="s">
        <v>728</v>
      </c>
      <c r="K11" s="108">
        <v>38000</v>
      </c>
      <c r="L11" s="108">
        <v>45000</v>
      </c>
      <c r="M11" s="108"/>
    </row>
    <row r="12" spans="2:13" ht="16.5">
      <c r="B12" s="97" t="s">
        <v>718</v>
      </c>
      <c r="C12" s="101" t="s">
        <v>715</v>
      </c>
      <c r="D12" s="98">
        <v>2</v>
      </c>
      <c r="E12" s="98" t="s">
        <v>652</v>
      </c>
      <c r="F12" s="104"/>
      <c r="G12" s="8"/>
      <c r="J12" s="109" t="s">
        <v>729</v>
      </c>
      <c r="K12" s="108">
        <v>42000</v>
      </c>
      <c r="L12" s="108">
        <v>34890</v>
      </c>
      <c r="M12" s="108"/>
    </row>
    <row r="13" spans="2:13" ht="15.75">
      <c r="B13" s="97" t="s">
        <v>719</v>
      </c>
      <c r="C13" s="101" t="s">
        <v>720</v>
      </c>
      <c r="D13" s="98">
        <v>3</v>
      </c>
      <c r="E13" s="98" t="s">
        <v>652</v>
      </c>
      <c r="F13" s="104"/>
      <c r="G13" s="8"/>
    </row>
    <row r="14" spans="2:13" ht="15.75">
      <c r="B14" s="97" t="s">
        <v>721</v>
      </c>
      <c r="C14" s="101" t="s">
        <v>720</v>
      </c>
      <c r="D14" s="98">
        <v>2</v>
      </c>
      <c r="E14" s="98" t="s">
        <v>622</v>
      </c>
      <c r="F14" s="104"/>
      <c r="G14" s="8"/>
    </row>
    <row r="15" spans="2:13" ht="15.75">
      <c r="B15" s="99" t="s">
        <v>722</v>
      </c>
      <c r="C15" s="102" t="s">
        <v>715</v>
      </c>
      <c r="D15" s="100">
        <v>4</v>
      </c>
      <c r="E15" s="100" t="s">
        <v>646</v>
      </c>
      <c r="F15" s="105"/>
      <c r="G15" s="8"/>
    </row>
  </sheetData>
  <conditionalFormatting sqref="F9:F15">
    <cfRule type="expression" dxfId="9" priority="1">
      <formula>F9=TRUE</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R43"/>
  <sheetViews>
    <sheetView zoomScaleNormal="100" workbookViewId="0">
      <selection activeCell="G51" sqref="G51"/>
    </sheetView>
  </sheetViews>
  <sheetFormatPr defaultRowHeight="15" outlineLevelRow="2"/>
  <cols>
    <col min="1" max="1" width="9.140625" style="8"/>
    <col min="2" max="2" width="18" style="8" customWidth="1"/>
    <col min="3" max="5" width="11.140625" style="8" customWidth="1"/>
    <col min="6" max="6" width="12.28515625" style="8" customWidth="1"/>
    <col min="7" max="11" width="11.140625" style="8" customWidth="1"/>
    <col min="12" max="12" width="12.28515625" style="8" customWidth="1"/>
    <col min="13" max="16384" width="9.140625" style="8"/>
  </cols>
  <sheetData>
    <row r="1" spans="2:15" ht="33.75">
      <c r="B1" s="22" t="s">
        <v>552</v>
      </c>
      <c r="C1" s="5"/>
      <c r="D1" s="5"/>
      <c r="E1" s="5"/>
      <c r="F1" s="5"/>
      <c r="G1" s="5"/>
      <c r="H1" s="5"/>
      <c r="I1" s="5"/>
      <c r="J1" s="5"/>
      <c r="K1" s="5"/>
      <c r="L1" s="5"/>
      <c r="M1" s="5"/>
      <c r="N1" s="5"/>
      <c r="O1" s="5"/>
    </row>
    <row r="2" spans="2:15" ht="16.5">
      <c r="B2" s="69" t="s">
        <v>733</v>
      </c>
    </row>
    <row r="3" spans="2:15">
      <c r="B3" s="5"/>
      <c r="C3" s="5"/>
      <c r="D3" s="5"/>
      <c r="E3" s="5"/>
      <c r="F3" s="5"/>
      <c r="G3" s="5"/>
      <c r="H3" s="5"/>
      <c r="I3" s="5"/>
      <c r="J3" s="5"/>
      <c r="K3" s="5"/>
      <c r="L3" s="5"/>
      <c r="M3" s="5"/>
      <c r="N3" s="5"/>
      <c r="O3" s="5"/>
    </row>
    <row r="4" spans="2:15">
      <c r="B4" s="5"/>
      <c r="C4" s="5"/>
      <c r="D4" s="5"/>
      <c r="E4" s="5"/>
      <c r="F4" s="5"/>
      <c r="G4" s="5"/>
      <c r="H4" s="5"/>
      <c r="I4" s="5"/>
      <c r="J4" s="5"/>
      <c r="K4" s="5"/>
      <c r="L4" s="5"/>
      <c r="M4" s="5"/>
      <c r="N4" s="5"/>
      <c r="O4" s="5"/>
    </row>
    <row r="5" spans="2:15" ht="16.5" thickBot="1">
      <c r="B5" s="23" t="s">
        <v>553</v>
      </c>
      <c r="C5" s="24" t="s">
        <v>554</v>
      </c>
      <c r="D5" s="25" t="s">
        <v>555</v>
      </c>
      <c r="E5" s="25" t="s">
        <v>2</v>
      </c>
      <c r="F5" s="25" t="s">
        <v>556</v>
      </c>
      <c r="G5" s="25" t="s">
        <v>557</v>
      </c>
      <c r="H5" s="25" t="s">
        <v>558</v>
      </c>
      <c r="I5" s="5"/>
      <c r="J5" s="26" t="s">
        <v>559</v>
      </c>
      <c r="K5" s="26"/>
      <c r="L5" s="5"/>
      <c r="M5" s="26" t="s">
        <v>560</v>
      </c>
      <c r="N5" s="26"/>
      <c r="O5" s="5"/>
    </row>
    <row r="6" spans="2:15">
      <c r="B6" s="27" t="s">
        <v>561</v>
      </c>
      <c r="C6" s="28" t="s">
        <v>562</v>
      </c>
      <c r="D6" s="11"/>
      <c r="E6" s="29">
        <v>75</v>
      </c>
      <c r="F6" s="30">
        <f t="shared" ref="F6:F14" si="0">D6*E6</f>
        <v>0</v>
      </c>
      <c r="G6" s="31"/>
      <c r="H6" s="30">
        <f t="shared" ref="H6:H14" si="1">F6+G6</f>
        <v>0</v>
      </c>
      <c r="I6" s="5"/>
      <c r="J6" s="32" t="s">
        <v>563</v>
      </c>
      <c r="K6" s="32" t="s">
        <v>3</v>
      </c>
      <c r="L6" s="5"/>
      <c r="M6" s="33" t="s">
        <v>564</v>
      </c>
      <c r="N6" s="34" t="s">
        <v>565</v>
      </c>
      <c r="O6" s="5"/>
    </row>
    <row r="7" spans="2:15">
      <c r="B7" s="27" t="s">
        <v>566</v>
      </c>
      <c r="C7" s="28" t="s">
        <v>567</v>
      </c>
      <c r="D7" s="11"/>
      <c r="E7" s="29">
        <v>100</v>
      </c>
      <c r="F7" s="30">
        <f t="shared" si="0"/>
        <v>0</v>
      </c>
      <c r="G7" s="31"/>
      <c r="H7" s="30">
        <f t="shared" si="1"/>
        <v>0</v>
      </c>
      <c r="I7" s="5"/>
      <c r="J7" s="35" t="s">
        <v>568</v>
      </c>
      <c r="K7" s="36">
        <v>54.99</v>
      </c>
      <c r="L7" s="5"/>
      <c r="M7" s="37">
        <v>1</v>
      </c>
      <c r="N7" s="38">
        <v>20</v>
      </c>
      <c r="O7" s="5"/>
    </row>
    <row r="8" spans="2:15">
      <c r="B8" s="27" t="s">
        <v>569</v>
      </c>
      <c r="C8" s="28" t="s">
        <v>570</v>
      </c>
      <c r="D8" s="11"/>
      <c r="E8" s="29">
        <v>20</v>
      </c>
      <c r="F8" s="30">
        <f t="shared" si="0"/>
        <v>0</v>
      </c>
      <c r="G8" s="31"/>
      <c r="H8" s="30">
        <f t="shared" si="1"/>
        <v>0</v>
      </c>
      <c r="I8" s="5"/>
      <c r="J8" s="35" t="s">
        <v>571</v>
      </c>
      <c r="K8" s="36">
        <v>125.99</v>
      </c>
      <c r="L8" s="5"/>
      <c r="M8" s="37">
        <v>50</v>
      </c>
      <c r="N8" s="38">
        <v>45</v>
      </c>
      <c r="O8" s="5"/>
    </row>
    <row r="9" spans="2:15">
      <c r="B9" s="27" t="s">
        <v>572</v>
      </c>
      <c r="C9" s="28" t="s">
        <v>573</v>
      </c>
      <c r="D9" s="11"/>
      <c r="E9" s="29">
        <v>200</v>
      </c>
      <c r="F9" s="30">
        <f t="shared" si="0"/>
        <v>0</v>
      </c>
      <c r="G9" s="31"/>
      <c r="H9" s="30">
        <f t="shared" si="1"/>
        <v>0</v>
      </c>
      <c r="I9" s="5"/>
      <c r="J9" s="35" t="s">
        <v>570</v>
      </c>
      <c r="K9" s="36">
        <v>99.99</v>
      </c>
      <c r="L9" s="5"/>
      <c r="M9" s="37">
        <v>100</v>
      </c>
      <c r="N9" s="38">
        <v>65</v>
      </c>
      <c r="O9" s="5"/>
    </row>
    <row r="10" spans="2:15">
      <c r="B10" s="27" t="s">
        <v>574</v>
      </c>
      <c r="C10" s="28" t="s">
        <v>562</v>
      </c>
      <c r="D10" s="11"/>
      <c r="E10" s="29">
        <v>2</v>
      </c>
      <c r="F10" s="30">
        <f t="shared" si="0"/>
        <v>0</v>
      </c>
      <c r="G10" s="31"/>
      <c r="H10" s="30">
        <f t="shared" si="1"/>
        <v>0</v>
      </c>
      <c r="I10" s="5"/>
      <c r="J10" s="35" t="s">
        <v>575</v>
      </c>
      <c r="K10" s="36">
        <v>33.979999999999997</v>
      </c>
      <c r="L10" s="5"/>
      <c r="M10" s="37">
        <v>200</v>
      </c>
      <c r="N10" s="38">
        <v>85</v>
      </c>
      <c r="O10" s="5"/>
    </row>
    <row r="11" spans="2:15">
      <c r="B11" s="27" t="s">
        <v>576</v>
      </c>
      <c r="C11" s="28" t="s">
        <v>571</v>
      </c>
      <c r="D11" s="11"/>
      <c r="E11" s="29">
        <v>100</v>
      </c>
      <c r="F11" s="30">
        <f t="shared" si="0"/>
        <v>0</v>
      </c>
      <c r="G11" s="31"/>
      <c r="H11" s="30">
        <f t="shared" si="1"/>
        <v>0</v>
      </c>
      <c r="I11" s="5"/>
      <c r="J11" s="35" t="s">
        <v>567</v>
      </c>
      <c r="K11" s="36">
        <v>63.99</v>
      </c>
      <c r="L11" s="5"/>
      <c r="M11" s="37">
        <v>300</v>
      </c>
      <c r="N11" s="38">
        <v>115</v>
      </c>
      <c r="O11" s="5"/>
    </row>
    <row r="12" spans="2:15">
      <c r="B12" s="27" t="s">
        <v>577</v>
      </c>
      <c r="C12" s="28" t="s">
        <v>575</v>
      </c>
      <c r="D12" s="11"/>
      <c r="E12" s="29">
        <v>325</v>
      </c>
      <c r="F12" s="30">
        <f t="shared" si="0"/>
        <v>0</v>
      </c>
      <c r="G12" s="31"/>
      <c r="H12" s="30">
        <f t="shared" si="1"/>
        <v>0</v>
      </c>
      <c r="I12" s="5"/>
      <c r="J12" s="35" t="s">
        <v>562</v>
      </c>
      <c r="K12" s="36">
        <v>169.99</v>
      </c>
      <c r="L12" s="5"/>
      <c r="M12" s="37">
        <v>400</v>
      </c>
      <c r="N12" s="38">
        <v>135</v>
      </c>
      <c r="O12" s="5"/>
    </row>
    <row r="13" spans="2:15">
      <c r="B13" s="27" t="s">
        <v>578</v>
      </c>
      <c r="C13" s="28" t="s">
        <v>567</v>
      </c>
      <c r="D13" s="11"/>
      <c r="E13" s="29">
        <v>10</v>
      </c>
      <c r="F13" s="30">
        <f t="shared" si="0"/>
        <v>0</v>
      </c>
      <c r="G13" s="31"/>
      <c r="H13" s="30">
        <f t="shared" si="1"/>
        <v>0</v>
      </c>
      <c r="I13" s="5"/>
      <c r="J13" s="35" t="s">
        <v>573</v>
      </c>
      <c r="K13" s="36">
        <v>44.99</v>
      </c>
      <c r="L13" s="5"/>
      <c r="M13" s="5"/>
      <c r="N13" s="5"/>
      <c r="O13" s="5"/>
    </row>
    <row r="14" spans="2:15">
      <c r="B14" s="27" t="s">
        <v>579</v>
      </c>
      <c r="C14" s="28" t="s">
        <v>580</v>
      </c>
      <c r="D14" s="11"/>
      <c r="E14" s="29">
        <v>1</v>
      </c>
      <c r="F14" s="30">
        <f t="shared" si="0"/>
        <v>0</v>
      </c>
      <c r="G14" s="31"/>
      <c r="H14" s="30">
        <f t="shared" si="1"/>
        <v>0</v>
      </c>
      <c r="I14" s="5"/>
      <c r="J14" s="39" t="s">
        <v>580</v>
      </c>
      <c r="K14" s="40">
        <v>54.75</v>
      </c>
      <c r="L14" s="5"/>
      <c r="M14" s="5"/>
      <c r="N14" s="5"/>
      <c r="O14" s="5"/>
    </row>
    <row r="15" spans="2:15">
      <c r="B15" s="7"/>
      <c r="C15" s="7"/>
      <c r="D15" s="7"/>
      <c r="E15" s="7"/>
      <c r="F15" s="7"/>
      <c r="G15" s="7"/>
      <c r="H15" s="7"/>
      <c r="I15" s="5"/>
      <c r="J15" s="5"/>
      <c r="K15" s="5"/>
      <c r="L15" s="5"/>
      <c r="M15" s="5"/>
      <c r="N15" s="5"/>
      <c r="O15" s="5"/>
    </row>
    <row r="16" spans="2:15">
      <c r="B16" s="5"/>
      <c r="C16" s="5"/>
      <c r="D16" s="5"/>
      <c r="E16" s="5"/>
      <c r="F16" s="5"/>
      <c r="G16" s="5"/>
      <c r="H16" s="5"/>
      <c r="I16" s="5"/>
      <c r="J16" s="5"/>
      <c r="K16" s="5"/>
      <c r="L16" s="5"/>
      <c r="M16" s="5"/>
      <c r="N16" s="5"/>
      <c r="O16" s="5"/>
    </row>
    <row r="20" spans="2:18" ht="33.75">
      <c r="B20" s="22" t="s">
        <v>742</v>
      </c>
    </row>
    <row r="21" spans="2:18" ht="18" hidden="1" outlineLevel="1">
      <c r="B21" s="121" t="str">
        <f>B33 &amp;  " for the period " &amp;TEXT(C32,"dd-mmm") &amp;" to "&amp;TEXT(L32,"dd-mmm")</f>
        <v>Townsville for the period 01-Mar to 10-Mar</v>
      </c>
      <c r="C21" s="112"/>
      <c r="D21" s="112"/>
      <c r="E21" s="112"/>
      <c r="F21" s="112"/>
      <c r="G21" s="112"/>
      <c r="H21" s="112"/>
      <c r="I21" s="112"/>
      <c r="J21" s="112"/>
      <c r="K21" s="112"/>
      <c r="L21" s="112"/>
      <c r="M21" s="112"/>
      <c r="N21" s="112"/>
      <c r="O21" s="112"/>
      <c r="Q21" s="112"/>
      <c r="R21" s="112"/>
    </row>
    <row r="22" spans="2:18" hidden="1" outlineLevel="1">
      <c r="B22" s="112"/>
      <c r="C22" s="112"/>
      <c r="D22" s="112"/>
      <c r="E22" s="112"/>
      <c r="F22" s="112"/>
      <c r="G22" s="112"/>
      <c r="H22" s="112"/>
      <c r="I22" s="112"/>
      <c r="J22" s="112"/>
      <c r="K22" s="112"/>
      <c r="L22" s="112"/>
      <c r="M22" s="112"/>
      <c r="N22" s="112"/>
      <c r="O22" s="112"/>
      <c r="Q22" s="112"/>
      <c r="R22" s="112"/>
    </row>
    <row r="23" spans="2:18" hidden="1" outlineLevel="1">
      <c r="B23" s="112"/>
      <c r="C23" s="112"/>
      <c r="D23" s="112"/>
      <c r="E23" s="112"/>
      <c r="F23" s="112"/>
      <c r="G23" s="112"/>
      <c r="H23" s="112"/>
      <c r="I23" s="112"/>
      <c r="J23" s="112"/>
      <c r="K23" s="112"/>
      <c r="L23" s="112"/>
      <c r="M23" s="112"/>
      <c r="N23" s="112"/>
      <c r="O23" s="112"/>
      <c r="Q23" s="112"/>
      <c r="R23" s="112"/>
    </row>
    <row r="24" spans="2:18" hidden="1" outlineLevel="1">
      <c r="B24" s="112"/>
      <c r="C24" s="112"/>
      <c r="D24" s="112"/>
      <c r="E24" s="112"/>
      <c r="F24" s="112"/>
      <c r="G24" s="112"/>
      <c r="H24" s="112"/>
      <c r="I24" s="112"/>
      <c r="J24" s="112"/>
      <c r="K24" s="112"/>
      <c r="L24" s="112"/>
      <c r="M24" s="112"/>
      <c r="N24" s="112"/>
      <c r="O24" s="112"/>
      <c r="Q24" s="112"/>
      <c r="R24" s="112"/>
    </row>
    <row r="25" spans="2:18" hidden="1" outlineLevel="1">
      <c r="B25" s="112"/>
      <c r="C25" s="112"/>
      <c r="D25" s="112"/>
      <c r="E25" s="112"/>
      <c r="F25" s="112"/>
      <c r="G25" s="112"/>
      <c r="H25" s="112"/>
      <c r="I25" s="112"/>
      <c r="J25" s="112"/>
      <c r="K25" s="112"/>
      <c r="L25" s="112"/>
      <c r="M25" s="112"/>
      <c r="N25" s="112"/>
      <c r="O25" s="112"/>
      <c r="Q25" s="112"/>
      <c r="R25" s="112"/>
    </row>
    <row r="26" spans="2:18" hidden="1" outlineLevel="1">
      <c r="B26" s="112"/>
      <c r="C26" s="112"/>
      <c r="D26" s="112"/>
      <c r="E26" s="112"/>
      <c r="F26" s="112"/>
      <c r="G26" s="112"/>
      <c r="H26" s="112"/>
      <c r="I26" s="112"/>
      <c r="J26" s="112"/>
      <c r="K26" s="112"/>
      <c r="L26" s="112"/>
      <c r="M26" s="112"/>
      <c r="N26" s="112"/>
      <c r="O26" s="112"/>
      <c r="Q26" s="112"/>
      <c r="R26" s="112"/>
    </row>
    <row r="27" spans="2:18" hidden="1" outlineLevel="1">
      <c r="B27" s="112"/>
      <c r="C27" s="112"/>
      <c r="D27" s="112"/>
      <c r="E27" s="112"/>
      <c r="F27" s="112"/>
      <c r="G27" s="112"/>
      <c r="H27" s="112"/>
      <c r="I27" s="112"/>
      <c r="J27" s="112"/>
      <c r="K27" s="112"/>
      <c r="L27" s="112"/>
      <c r="M27" s="112"/>
      <c r="N27" s="112"/>
      <c r="O27" s="112"/>
      <c r="Q27" s="112"/>
      <c r="R27" s="112"/>
    </row>
    <row r="28" spans="2:18" hidden="1" outlineLevel="1">
      <c r="B28" s="112"/>
      <c r="C28" s="112"/>
      <c r="D28" s="112"/>
      <c r="E28" s="112"/>
      <c r="F28" s="112"/>
      <c r="G28" s="112"/>
      <c r="H28" s="112"/>
      <c r="I28" s="112"/>
      <c r="J28" s="112"/>
      <c r="K28" s="112"/>
      <c r="L28" s="112"/>
      <c r="M28" s="112"/>
      <c r="N28" s="112"/>
      <c r="O28" s="112"/>
      <c r="Q28" s="112"/>
      <c r="R28" s="112"/>
    </row>
    <row r="29" spans="2:18" hidden="1" outlineLevel="1">
      <c r="B29" s="112"/>
      <c r="C29" s="112"/>
      <c r="D29" s="112"/>
      <c r="E29" s="112"/>
      <c r="F29" s="112"/>
      <c r="G29" s="112"/>
      <c r="H29" s="112"/>
      <c r="I29" s="112"/>
      <c r="J29" s="112"/>
      <c r="K29" s="112"/>
      <c r="L29" s="112"/>
      <c r="M29" s="112"/>
      <c r="N29" s="112"/>
      <c r="O29" s="112"/>
      <c r="Q29" s="112"/>
      <c r="R29" s="112"/>
    </row>
    <row r="30" spans="2:18" hidden="1" outlineLevel="1">
      <c r="B30" s="112"/>
      <c r="C30" s="112"/>
      <c r="D30" s="112"/>
      <c r="E30" s="112"/>
      <c r="F30" s="112"/>
      <c r="G30" s="112"/>
      <c r="H30" s="112"/>
      <c r="I30" s="112"/>
      <c r="J30" s="112"/>
      <c r="K30" s="112"/>
      <c r="L30" s="112"/>
      <c r="M30" s="112"/>
      <c r="N30" s="112"/>
      <c r="O30" s="112"/>
      <c r="Q30" s="112"/>
      <c r="R30" s="112"/>
    </row>
    <row r="31" spans="2:18" hidden="1" outlineLevel="1">
      <c r="B31" s="113">
        <v>1</v>
      </c>
      <c r="C31" s="113">
        <v>2</v>
      </c>
      <c r="D31" s="113">
        <v>3</v>
      </c>
      <c r="E31" s="113">
        <v>4</v>
      </c>
      <c r="F31" s="113">
        <v>5</v>
      </c>
      <c r="G31" s="113">
        <v>6</v>
      </c>
      <c r="H31" s="113">
        <v>7</v>
      </c>
      <c r="I31" s="113">
        <v>8</v>
      </c>
      <c r="J31" s="113">
        <v>9</v>
      </c>
      <c r="K31" s="113">
        <v>10</v>
      </c>
      <c r="L31" s="113">
        <v>11</v>
      </c>
      <c r="M31" s="112"/>
      <c r="N31" s="112"/>
      <c r="O31" s="112"/>
      <c r="Q31" s="114"/>
      <c r="R31" s="112"/>
    </row>
    <row r="32" spans="2:18" ht="16.5" hidden="1" outlineLevel="1" thickBot="1">
      <c r="B32" s="116" t="s">
        <v>734</v>
      </c>
      <c r="C32" s="117">
        <v>41334</v>
      </c>
      <c r="D32" s="117">
        <f t="shared" ref="D32:L32" si="2">C32+1</f>
        <v>41335</v>
      </c>
      <c r="E32" s="117">
        <f t="shared" si="2"/>
        <v>41336</v>
      </c>
      <c r="F32" s="117">
        <f t="shared" si="2"/>
        <v>41337</v>
      </c>
      <c r="G32" s="117">
        <f t="shared" si="2"/>
        <v>41338</v>
      </c>
      <c r="H32" s="117">
        <f t="shared" si="2"/>
        <v>41339</v>
      </c>
      <c r="I32" s="117">
        <f t="shared" si="2"/>
        <v>41340</v>
      </c>
      <c r="J32" s="117">
        <f t="shared" si="2"/>
        <v>41341</v>
      </c>
      <c r="K32" s="117">
        <f t="shared" si="2"/>
        <v>41342</v>
      </c>
      <c r="L32" s="118">
        <f t="shared" si="2"/>
        <v>41343</v>
      </c>
      <c r="M32" s="112"/>
      <c r="N32" s="112"/>
      <c r="O32" s="112"/>
      <c r="Q32" s="112"/>
      <c r="R32" s="112"/>
    </row>
    <row r="33" spans="1:18" ht="15.75" hidden="1" outlineLevel="1">
      <c r="B33" s="115" t="s">
        <v>740</v>
      </c>
      <c r="C33" s="119"/>
      <c r="D33" s="119"/>
      <c r="E33" s="119"/>
      <c r="F33" s="119"/>
      <c r="G33" s="119"/>
      <c r="H33" s="119"/>
      <c r="I33" s="119"/>
      <c r="J33" s="119"/>
      <c r="K33" s="119"/>
      <c r="L33" s="120"/>
      <c r="M33" s="112"/>
      <c r="N33" s="112"/>
      <c r="O33" s="112"/>
      <c r="Q33" s="112"/>
      <c r="R33" s="112"/>
    </row>
    <row r="34" spans="1:18" ht="4.5" hidden="1" customHeight="1" outlineLevel="1">
      <c r="B34" s="112"/>
      <c r="C34" s="112"/>
      <c r="D34" s="112"/>
      <c r="E34" s="112"/>
      <c r="F34" s="112"/>
      <c r="G34" s="112"/>
      <c r="H34" s="112"/>
      <c r="I34" s="112"/>
      <c r="J34" s="112"/>
      <c r="K34" s="112"/>
      <c r="L34" s="112"/>
      <c r="M34" s="112"/>
      <c r="N34" s="112"/>
      <c r="O34" s="112"/>
      <c r="Q34" s="112"/>
      <c r="R34" s="112"/>
    </row>
    <row r="35" spans="1:18" hidden="1" outlineLevel="2">
      <c r="A35" s="291" t="s">
        <v>736</v>
      </c>
      <c r="B35" s="125" t="s">
        <v>616</v>
      </c>
      <c r="C35" s="122">
        <v>20.100000000000001</v>
      </c>
      <c r="D35" s="122">
        <v>26.8</v>
      </c>
      <c r="E35" s="122">
        <v>21.1</v>
      </c>
      <c r="F35" s="122">
        <v>19.100000000000001</v>
      </c>
      <c r="G35" s="122">
        <v>13.9</v>
      </c>
      <c r="H35" s="122">
        <v>17.8</v>
      </c>
      <c r="I35" s="122">
        <v>20.399999999999999</v>
      </c>
      <c r="J35" s="122">
        <v>24.6</v>
      </c>
      <c r="K35" s="122">
        <v>26.3</v>
      </c>
      <c r="L35" s="122">
        <v>32.200000000000003</v>
      </c>
      <c r="M35" s="112"/>
      <c r="N35" s="112"/>
      <c r="O35" s="112"/>
      <c r="Q35" s="112"/>
      <c r="R35" s="112"/>
    </row>
    <row r="36" spans="1:18" hidden="1" outlineLevel="2">
      <c r="A36" s="291"/>
      <c r="B36" s="125" t="s">
        <v>737</v>
      </c>
      <c r="C36" s="122">
        <v>24</v>
      </c>
      <c r="D36" s="122">
        <v>25.4</v>
      </c>
      <c r="E36" s="122">
        <v>22</v>
      </c>
      <c r="F36" s="122">
        <v>15.7</v>
      </c>
      <c r="G36" s="122">
        <v>14.2</v>
      </c>
      <c r="H36" s="122">
        <v>21.7</v>
      </c>
      <c r="I36" s="122">
        <v>25.3</v>
      </c>
      <c r="J36" s="122">
        <v>22.4</v>
      </c>
      <c r="K36" s="122">
        <v>23.3</v>
      </c>
      <c r="L36" s="122">
        <v>35</v>
      </c>
      <c r="M36" s="112"/>
      <c r="N36" s="112"/>
      <c r="O36" s="112"/>
      <c r="Q36" s="112"/>
      <c r="R36" s="112"/>
    </row>
    <row r="37" spans="1:18" hidden="1" outlineLevel="2">
      <c r="A37" s="291"/>
      <c r="B37" s="125" t="s">
        <v>738</v>
      </c>
      <c r="C37" s="122">
        <v>25.5</v>
      </c>
      <c r="D37" s="122">
        <v>26.3</v>
      </c>
      <c r="E37" s="122">
        <v>22.7</v>
      </c>
      <c r="F37" s="122">
        <v>20.2</v>
      </c>
      <c r="G37" s="122">
        <v>16</v>
      </c>
      <c r="H37" s="122">
        <v>17.2</v>
      </c>
      <c r="I37" s="122">
        <v>24.3</v>
      </c>
      <c r="J37" s="122">
        <v>23.6</v>
      </c>
      <c r="K37" s="122">
        <v>24.9</v>
      </c>
      <c r="L37" s="122">
        <v>31</v>
      </c>
      <c r="M37" s="112"/>
      <c r="N37" s="112"/>
      <c r="O37" s="112"/>
      <c r="Q37" s="112"/>
      <c r="R37" s="112"/>
    </row>
    <row r="38" spans="1:18" hidden="1" outlineLevel="2">
      <c r="A38" s="291"/>
      <c r="B38" s="125" t="s">
        <v>739</v>
      </c>
      <c r="C38" s="122">
        <v>22.3</v>
      </c>
      <c r="D38" s="122">
        <v>26.4</v>
      </c>
      <c r="E38" s="122">
        <v>20.8</v>
      </c>
      <c r="F38" s="122">
        <v>20.5</v>
      </c>
      <c r="G38" s="122">
        <v>13.5</v>
      </c>
      <c r="H38" s="122">
        <v>20.8</v>
      </c>
      <c r="I38" s="122">
        <v>22.6</v>
      </c>
      <c r="J38" s="122">
        <v>22.2</v>
      </c>
      <c r="K38" s="122">
        <v>23.4</v>
      </c>
      <c r="L38" s="122">
        <v>25</v>
      </c>
      <c r="M38" s="112"/>
      <c r="N38" s="112"/>
      <c r="O38" s="112"/>
      <c r="Q38" s="112"/>
      <c r="R38" s="112"/>
    </row>
    <row r="39" spans="1:18" hidden="1" outlineLevel="2">
      <c r="A39" s="291"/>
      <c r="B39" s="125" t="s">
        <v>740</v>
      </c>
      <c r="C39" s="122">
        <v>21.6</v>
      </c>
      <c r="D39" s="122">
        <v>27</v>
      </c>
      <c r="E39" s="122">
        <v>20</v>
      </c>
      <c r="F39" s="122">
        <v>20.9</v>
      </c>
      <c r="G39" s="122">
        <v>12.4</v>
      </c>
      <c r="H39" s="122">
        <v>22.2</v>
      </c>
      <c r="I39" s="122">
        <v>23.3</v>
      </c>
      <c r="J39" s="122">
        <v>22.3</v>
      </c>
      <c r="K39" s="122">
        <v>26.9</v>
      </c>
      <c r="L39" s="122">
        <v>35</v>
      </c>
      <c r="M39" s="112"/>
      <c r="N39" s="112"/>
      <c r="O39" s="112"/>
      <c r="Q39" s="112"/>
      <c r="R39" s="112"/>
    </row>
    <row r="40" spans="1:18" hidden="1" outlineLevel="2">
      <c r="A40" s="291"/>
      <c r="B40" s="123" t="s">
        <v>741</v>
      </c>
      <c r="C40" s="124">
        <v>22.7</v>
      </c>
      <c r="D40" s="124">
        <v>26.380000000000003</v>
      </c>
      <c r="E40" s="124">
        <v>21.32</v>
      </c>
      <c r="F40" s="124">
        <v>19.28</v>
      </c>
      <c r="G40" s="124">
        <v>14</v>
      </c>
      <c r="H40" s="124">
        <v>19.940000000000001</v>
      </c>
      <c r="I40" s="124">
        <v>23.18</v>
      </c>
      <c r="J40" s="124">
        <v>23.02</v>
      </c>
      <c r="K40" s="124">
        <v>24.96</v>
      </c>
      <c r="L40" s="124">
        <v>28.6</v>
      </c>
      <c r="M40" s="112"/>
      <c r="N40" s="112"/>
      <c r="O40" s="112"/>
      <c r="Q40" s="112"/>
      <c r="R40" s="112"/>
    </row>
    <row r="41" spans="1:18" hidden="1" outlineLevel="1">
      <c r="N41" s="112"/>
      <c r="O41" s="112"/>
    </row>
    <row r="42" spans="1:18" hidden="1" outlineLevel="1"/>
    <row r="43" spans="1:18" collapsed="1"/>
  </sheetData>
  <mergeCells count="1">
    <mergeCell ref="A35:A40"/>
  </mergeCells>
  <dataValidations disablePrompts="1" count="1">
    <dataValidation type="list" allowBlank="1" showInputMessage="1" showErrorMessage="1" sqref="B33">
      <formula1>$B$35:$B$40</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O35"/>
  <sheetViews>
    <sheetView showGridLines="0" zoomScaleNormal="100" workbookViewId="0">
      <selection activeCell="E14" sqref="E14:K14"/>
    </sheetView>
  </sheetViews>
  <sheetFormatPr defaultColWidth="12.5703125" defaultRowHeight="15" outlineLevelRow="1"/>
  <cols>
    <col min="1" max="1" width="10.85546875" style="127" customWidth="1"/>
    <col min="2" max="3" width="4.140625" style="127" customWidth="1"/>
    <col min="4" max="4" width="12.7109375" style="150" bestFit="1" customWidth="1"/>
    <col min="5" max="11" width="13.5703125" style="127" customWidth="1"/>
    <col min="12" max="12" width="1.7109375" style="127" customWidth="1"/>
    <col min="13" max="13" width="1.5703125" style="127" customWidth="1"/>
    <col min="14" max="14" width="1.28515625" style="127" customWidth="1"/>
    <col min="15" max="16384" width="12.5703125" style="127"/>
  </cols>
  <sheetData>
    <row r="1" spans="1:15" ht="37.5" customHeight="1">
      <c r="B1" s="153" t="s">
        <v>743</v>
      </c>
      <c r="C1" s="128"/>
      <c r="D1" s="152"/>
      <c r="E1" s="129"/>
      <c r="F1" s="129"/>
      <c r="G1" s="129"/>
      <c r="H1" s="129"/>
      <c r="I1" s="129"/>
      <c r="J1" s="129"/>
      <c r="K1" s="129"/>
      <c r="L1" s="129"/>
      <c r="M1" s="129"/>
      <c r="N1" s="129"/>
    </row>
    <row r="2" spans="1:15" ht="21.75" customHeight="1">
      <c r="D2" s="151" t="s">
        <v>746</v>
      </c>
    </row>
    <row r="3" spans="1:15" ht="21.75" customHeight="1">
      <c r="D3" s="130"/>
    </row>
    <row r="4" spans="1:15" ht="21.75" customHeight="1">
      <c r="D4" s="131"/>
      <c r="E4" s="132"/>
      <c r="F4" s="132"/>
      <c r="G4" s="132"/>
      <c r="H4" s="132"/>
      <c r="I4" s="132"/>
      <c r="J4" s="132"/>
      <c r="K4" s="132"/>
    </row>
    <row r="5" spans="1:15" ht="21.75" customHeight="1">
      <c r="D5" s="131"/>
      <c r="E5" s="132"/>
      <c r="F5" s="132"/>
      <c r="G5" s="132"/>
      <c r="H5" s="132"/>
      <c r="I5" s="132"/>
      <c r="J5" s="132"/>
      <c r="K5" s="132"/>
    </row>
    <row r="6" spans="1:15" ht="21.75" customHeight="1">
      <c r="D6" s="131"/>
      <c r="E6" s="132"/>
      <c r="F6" s="132"/>
      <c r="G6" s="132"/>
      <c r="H6" s="132"/>
      <c r="I6" s="132"/>
      <c r="J6" s="132"/>
      <c r="K6" s="132"/>
    </row>
    <row r="7" spans="1:15" ht="21.75" customHeight="1">
      <c r="D7" s="131"/>
      <c r="E7" s="132"/>
      <c r="F7" s="132"/>
      <c r="G7" s="132"/>
      <c r="H7" s="132"/>
      <c r="I7" s="132"/>
      <c r="J7" s="132"/>
      <c r="K7" s="132"/>
    </row>
    <row r="8" spans="1:15">
      <c r="D8" s="131"/>
      <c r="E8" s="132"/>
      <c r="F8" s="132"/>
      <c r="G8" s="132"/>
      <c r="H8" s="132"/>
      <c r="I8" s="132"/>
      <c r="J8" s="132"/>
      <c r="K8" s="132"/>
    </row>
    <row r="9" spans="1:15">
      <c r="D9" s="131"/>
      <c r="E9" s="132"/>
      <c r="F9" s="132"/>
      <c r="G9" s="132"/>
      <c r="H9" s="132"/>
      <c r="I9" s="132"/>
      <c r="J9" s="132"/>
      <c r="K9" s="132"/>
    </row>
    <row r="10" spans="1:15">
      <c r="D10" s="131"/>
      <c r="E10" s="132"/>
      <c r="F10" s="132"/>
      <c r="G10" s="132"/>
      <c r="H10" s="132"/>
      <c r="I10" s="132"/>
      <c r="J10" s="132"/>
      <c r="K10" s="132"/>
    </row>
    <row r="11" spans="1:15" ht="27.75" customHeight="1">
      <c r="D11" s="131"/>
      <c r="E11" s="132"/>
      <c r="F11" s="132"/>
      <c r="G11" s="132"/>
      <c r="H11" s="132"/>
      <c r="I11" s="132"/>
      <c r="J11" s="132"/>
      <c r="K11" s="132"/>
    </row>
    <row r="12" spans="1:15" s="135" customFormat="1" ht="6.75" customHeight="1">
      <c r="A12" s="127"/>
      <c r="B12" s="127"/>
      <c r="C12" s="127"/>
      <c r="D12" s="133"/>
      <c r="E12" s="133"/>
      <c r="F12" s="133"/>
      <c r="G12" s="133"/>
      <c r="H12" s="133"/>
      <c r="I12" s="133"/>
      <c r="J12" s="132"/>
      <c r="K12" s="132"/>
      <c r="L12" s="127"/>
      <c r="M12" s="134"/>
      <c r="O12" s="127"/>
    </row>
    <row r="13" spans="1:15" s="139" customFormat="1" ht="21" customHeight="1">
      <c r="A13" s="127"/>
      <c r="B13" s="127"/>
      <c r="C13" s="127"/>
      <c r="D13" s="136"/>
      <c r="E13" s="137" t="s">
        <v>616</v>
      </c>
      <c r="F13" s="137" t="s">
        <v>744</v>
      </c>
      <c r="G13" s="137" t="s">
        <v>737</v>
      </c>
      <c r="H13" s="137" t="s">
        <v>738</v>
      </c>
      <c r="I13" s="137" t="s">
        <v>739</v>
      </c>
      <c r="J13" s="137" t="s">
        <v>745</v>
      </c>
      <c r="K13" s="138" t="s">
        <v>740</v>
      </c>
      <c r="L13" s="127"/>
      <c r="M13" s="134"/>
      <c r="N13" s="293"/>
      <c r="O13" s="294" t="s">
        <v>735</v>
      </c>
    </row>
    <row r="14" spans="1:15" s="139" customFormat="1" ht="18" customHeight="1">
      <c r="A14" s="154"/>
      <c r="D14" s="140">
        <v>10</v>
      </c>
      <c r="E14" s="141"/>
      <c r="F14" s="141"/>
      <c r="G14" s="141"/>
      <c r="H14" s="141"/>
      <c r="I14" s="141"/>
      <c r="J14" s="141"/>
      <c r="K14" s="142"/>
      <c r="L14" s="127"/>
      <c r="M14" s="134"/>
      <c r="N14" s="293"/>
      <c r="O14" s="294"/>
    </row>
    <row r="15" spans="1:15" s="139" customFormat="1" ht="8.1" customHeight="1">
      <c r="A15" s="127"/>
      <c r="B15" s="127"/>
      <c r="C15" s="127"/>
      <c r="D15" s="131"/>
      <c r="E15" s="131"/>
      <c r="F15" s="131"/>
      <c r="G15" s="131"/>
      <c r="H15" s="131"/>
      <c r="I15" s="131"/>
      <c r="J15" s="132"/>
      <c r="K15" s="132"/>
      <c r="L15" s="127"/>
    </row>
    <row r="16" spans="1:15" s="139" customFormat="1" ht="24.75" customHeight="1" outlineLevel="1">
      <c r="A16" s="127"/>
      <c r="B16" s="127"/>
      <c r="C16" s="143"/>
      <c r="D16" s="144"/>
      <c r="E16" s="145" t="s">
        <v>616</v>
      </c>
      <c r="F16" s="145" t="s">
        <v>744</v>
      </c>
      <c r="G16" s="145" t="s">
        <v>737</v>
      </c>
      <c r="H16" s="145" t="s">
        <v>738</v>
      </c>
      <c r="I16" s="145" t="s">
        <v>739</v>
      </c>
      <c r="J16" s="145" t="s">
        <v>745</v>
      </c>
      <c r="K16" s="146" t="s">
        <v>740</v>
      </c>
      <c r="L16" s="127"/>
    </row>
    <row r="17" spans="1:15" ht="18" customHeight="1" outlineLevel="1">
      <c r="A17" s="143"/>
      <c r="D17" s="147">
        <v>41334</v>
      </c>
      <c r="E17" s="148">
        <v>20.100000000000001</v>
      </c>
      <c r="F17" s="148">
        <v>24</v>
      </c>
      <c r="G17" s="148">
        <v>25.5</v>
      </c>
      <c r="H17" s="148">
        <v>22.3</v>
      </c>
      <c r="I17" s="148">
        <v>21.6</v>
      </c>
      <c r="J17" s="148">
        <v>24</v>
      </c>
      <c r="K17" s="148">
        <v>25.5</v>
      </c>
      <c r="M17" s="134"/>
      <c r="N17" s="292"/>
      <c r="O17" s="294" t="s">
        <v>736</v>
      </c>
    </row>
    <row r="18" spans="1:15" ht="18" customHeight="1" outlineLevel="1">
      <c r="C18" s="143"/>
      <c r="D18" s="147">
        <f>D17+1</f>
        <v>41335</v>
      </c>
      <c r="E18" s="148">
        <v>26.8</v>
      </c>
      <c r="F18" s="148">
        <v>25.4</v>
      </c>
      <c r="G18" s="148">
        <v>26.3</v>
      </c>
      <c r="H18" s="148">
        <v>26.4</v>
      </c>
      <c r="I18" s="148">
        <v>27</v>
      </c>
      <c r="J18" s="148">
        <v>25.4</v>
      </c>
      <c r="K18" s="148">
        <v>26.3</v>
      </c>
      <c r="M18" s="134"/>
      <c r="N18" s="292"/>
      <c r="O18" s="294"/>
    </row>
    <row r="19" spans="1:15" ht="18" customHeight="1" outlineLevel="1">
      <c r="C19" s="143"/>
      <c r="D19" s="147">
        <f t="shared" ref="D19:D32" si="0">D18+1</f>
        <v>41336</v>
      </c>
      <c r="E19" s="148">
        <v>21.1</v>
      </c>
      <c r="F19" s="148">
        <v>22</v>
      </c>
      <c r="G19" s="148">
        <v>22.7</v>
      </c>
      <c r="H19" s="148">
        <v>20.8</v>
      </c>
      <c r="I19" s="148">
        <v>20</v>
      </c>
      <c r="J19" s="148">
        <v>22</v>
      </c>
      <c r="K19" s="148">
        <v>22.7</v>
      </c>
      <c r="M19" s="134"/>
      <c r="N19" s="292"/>
      <c r="O19" s="294"/>
    </row>
    <row r="20" spans="1:15" ht="18" customHeight="1" outlineLevel="1">
      <c r="C20" s="143"/>
      <c r="D20" s="147">
        <f t="shared" si="0"/>
        <v>41337</v>
      </c>
      <c r="E20" s="148">
        <v>19.100000000000001</v>
      </c>
      <c r="F20" s="148">
        <v>15.7</v>
      </c>
      <c r="G20" s="148">
        <v>20.2</v>
      </c>
      <c r="H20" s="148">
        <v>20.5</v>
      </c>
      <c r="I20" s="148">
        <v>20.9</v>
      </c>
      <c r="J20" s="148">
        <v>15.7</v>
      </c>
      <c r="K20" s="148">
        <v>20.2</v>
      </c>
      <c r="M20" s="134"/>
      <c r="N20" s="292"/>
      <c r="O20" s="294"/>
    </row>
    <row r="21" spans="1:15" ht="18" customHeight="1" outlineLevel="1">
      <c r="C21" s="143"/>
      <c r="D21" s="147">
        <f t="shared" si="0"/>
        <v>41338</v>
      </c>
      <c r="E21" s="148">
        <v>13.9</v>
      </c>
      <c r="F21" s="148">
        <v>14.2</v>
      </c>
      <c r="G21" s="148">
        <v>16</v>
      </c>
      <c r="H21" s="148">
        <v>13.5</v>
      </c>
      <c r="I21" s="148">
        <v>12.4</v>
      </c>
      <c r="J21" s="148">
        <v>14.2</v>
      </c>
      <c r="K21" s="148">
        <v>16</v>
      </c>
      <c r="M21" s="134"/>
      <c r="N21" s="292"/>
      <c r="O21" s="294"/>
    </row>
    <row r="22" spans="1:15" s="149" customFormat="1" ht="18" customHeight="1" outlineLevel="1">
      <c r="C22" s="143"/>
      <c r="D22" s="147">
        <f t="shared" si="0"/>
        <v>41339</v>
      </c>
      <c r="E22" s="148">
        <v>17.8</v>
      </c>
      <c r="F22" s="148">
        <v>21.7</v>
      </c>
      <c r="G22" s="148">
        <v>17.2</v>
      </c>
      <c r="H22" s="148">
        <v>20.8</v>
      </c>
      <c r="I22" s="148">
        <v>22.2</v>
      </c>
      <c r="J22" s="148">
        <v>21.7</v>
      </c>
      <c r="K22" s="148">
        <v>17.2</v>
      </c>
      <c r="L22" s="127"/>
      <c r="M22" s="134"/>
      <c r="N22" s="292"/>
      <c r="O22" s="294"/>
    </row>
    <row r="23" spans="1:15" ht="15.75" outlineLevel="1">
      <c r="C23" s="143"/>
      <c r="D23" s="147">
        <f t="shared" si="0"/>
        <v>41340</v>
      </c>
      <c r="E23" s="148">
        <v>20.399999999999999</v>
      </c>
      <c r="F23" s="148">
        <v>25.3</v>
      </c>
      <c r="G23" s="148">
        <v>24.3</v>
      </c>
      <c r="H23" s="148">
        <v>22.6</v>
      </c>
      <c r="I23" s="148">
        <v>23.3</v>
      </c>
      <c r="J23" s="148">
        <v>25.3</v>
      </c>
      <c r="K23" s="148">
        <v>24.3</v>
      </c>
      <c r="N23" s="292"/>
    </row>
    <row r="24" spans="1:15" ht="15.75" outlineLevel="1">
      <c r="C24" s="143"/>
      <c r="D24" s="147">
        <f t="shared" si="0"/>
        <v>41341</v>
      </c>
      <c r="E24" s="148">
        <v>24.6</v>
      </c>
      <c r="F24" s="148">
        <v>22.4</v>
      </c>
      <c r="G24" s="148">
        <v>23.6</v>
      </c>
      <c r="H24" s="148">
        <v>22.2</v>
      </c>
      <c r="I24" s="148">
        <v>22.3</v>
      </c>
      <c r="J24" s="148">
        <v>22.4</v>
      </c>
      <c r="K24" s="148">
        <v>23.6</v>
      </c>
      <c r="N24" s="292"/>
    </row>
    <row r="25" spans="1:15" ht="15.75" outlineLevel="1">
      <c r="C25" s="143"/>
      <c r="D25" s="147">
        <f t="shared" si="0"/>
        <v>41342</v>
      </c>
      <c r="E25" s="148">
        <v>26.3</v>
      </c>
      <c r="F25" s="148">
        <v>23.3</v>
      </c>
      <c r="G25" s="148">
        <v>24.9</v>
      </c>
      <c r="H25" s="148">
        <v>23.4</v>
      </c>
      <c r="I25" s="148">
        <v>26.9</v>
      </c>
      <c r="J25" s="148">
        <v>23.3</v>
      </c>
      <c r="K25" s="148">
        <v>24.9</v>
      </c>
      <c r="N25" s="292"/>
    </row>
    <row r="26" spans="1:15" ht="15.75" outlineLevel="1">
      <c r="C26" s="143"/>
      <c r="D26" s="147">
        <f t="shared" si="0"/>
        <v>41343</v>
      </c>
      <c r="E26" s="148">
        <v>25.5</v>
      </c>
      <c r="F26" s="148">
        <v>30.5</v>
      </c>
      <c r="G26" s="148">
        <v>31</v>
      </c>
      <c r="H26" s="148">
        <v>25</v>
      </c>
      <c r="I26" s="148">
        <v>31</v>
      </c>
      <c r="J26" s="148">
        <v>30.5</v>
      </c>
      <c r="K26" s="148">
        <v>31</v>
      </c>
      <c r="N26" s="292"/>
    </row>
    <row r="27" spans="1:15" ht="15.75" outlineLevel="1">
      <c r="C27" s="143"/>
      <c r="D27" s="147">
        <f t="shared" si="0"/>
        <v>41344</v>
      </c>
      <c r="E27" s="148">
        <v>21.1</v>
      </c>
      <c r="F27" s="148">
        <v>22</v>
      </c>
      <c r="G27" s="148">
        <v>22.7</v>
      </c>
      <c r="H27" s="148">
        <v>20.8</v>
      </c>
      <c r="I27" s="148">
        <v>20</v>
      </c>
      <c r="J27" s="148">
        <v>22</v>
      </c>
      <c r="K27" s="148">
        <v>22.7</v>
      </c>
      <c r="N27" s="292"/>
    </row>
    <row r="28" spans="1:15" ht="15.75" outlineLevel="1">
      <c r="C28" s="143"/>
      <c r="D28" s="147">
        <f t="shared" si="0"/>
        <v>41345</v>
      </c>
      <c r="E28" s="148">
        <v>19.100000000000001</v>
      </c>
      <c r="F28" s="148">
        <v>15.7</v>
      </c>
      <c r="G28" s="148">
        <v>20.2</v>
      </c>
      <c r="H28" s="148">
        <v>20.5</v>
      </c>
      <c r="I28" s="148">
        <v>20.9</v>
      </c>
      <c r="J28" s="148">
        <v>15.7</v>
      </c>
      <c r="K28" s="148">
        <v>20.2</v>
      </c>
      <c r="N28" s="292"/>
    </row>
    <row r="29" spans="1:15" ht="15.75" outlineLevel="1">
      <c r="C29" s="143"/>
      <c r="D29" s="147">
        <f>D28+1</f>
        <v>41346</v>
      </c>
      <c r="E29" s="148">
        <v>13.9</v>
      </c>
      <c r="F29" s="148">
        <v>14.2</v>
      </c>
      <c r="G29" s="148">
        <v>16</v>
      </c>
      <c r="H29" s="148">
        <v>13.5</v>
      </c>
      <c r="I29" s="148">
        <v>12.4</v>
      </c>
      <c r="J29" s="148">
        <v>14.2</v>
      </c>
      <c r="K29" s="148">
        <v>16</v>
      </c>
      <c r="N29" s="292"/>
    </row>
    <row r="30" spans="1:15" ht="15.75" outlineLevel="1">
      <c r="C30" s="143"/>
      <c r="D30" s="147">
        <f t="shared" si="0"/>
        <v>41347</v>
      </c>
      <c r="E30" s="148">
        <v>17.8</v>
      </c>
      <c r="F30" s="148">
        <v>21.7</v>
      </c>
      <c r="G30" s="148">
        <v>17.2</v>
      </c>
      <c r="H30" s="148">
        <v>20.8</v>
      </c>
      <c r="I30" s="148">
        <v>22.2</v>
      </c>
      <c r="J30" s="148">
        <v>21.7</v>
      </c>
      <c r="K30" s="148">
        <v>17.2</v>
      </c>
      <c r="N30" s="292"/>
    </row>
    <row r="31" spans="1:15" ht="15.75" outlineLevel="1">
      <c r="C31" s="143"/>
      <c r="D31" s="147">
        <f t="shared" si="0"/>
        <v>41348</v>
      </c>
      <c r="E31" s="148">
        <v>20.399999999999999</v>
      </c>
      <c r="F31" s="148">
        <v>25.3</v>
      </c>
      <c r="G31" s="148">
        <v>24.3</v>
      </c>
      <c r="H31" s="148">
        <v>22.6</v>
      </c>
      <c r="I31" s="148">
        <v>23.3</v>
      </c>
      <c r="J31" s="148">
        <v>25.3</v>
      </c>
      <c r="K31" s="148">
        <v>24.3</v>
      </c>
      <c r="N31" s="292"/>
    </row>
    <row r="32" spans="1:15" ht="15.75" outlineLevel="1">
      <c r="C32" s="143"/>
      <c r="D32" s="147">
        <f t="shared" si="0"/>
        <v>41349</v>
      </c>
      <c r="E32" s="148">
        <v>20.399999999999999</v>
      </c>
      <c r="F32" s="148">
        <v>25.3</v>
      </c>
      <c r="G32" s="148">
        <v>24.3</v>
      </c>
      <c r="H32" s="148">
        <v>22.6</v>
      </c>
      <c r="I32" s="148">
        <v>23.3</v>
      </c>
      <c r="J32" s="148">
        <v>25.3</v>
      </c>
      <c r="K32" s="148">
        <v>24.3</v>
      </c>
      <c r="N32" s="292"/>
    </row>
    <row r="33" spans="4:4">
      <c r="D33" s="127"/>
    </row>
    <row r="34" spans="4:4">
      <c r="D34" s="127"/>
    </row>
    <row r="35" spans="4:4">
      <c r="D35" s="127"/>
    </row>
  </sheetData>
  <mergeCells count="6">
    <mergeCell ref="N29:N32"/>
    <mergeCell ref="N13:N14"/>
    <mergeCell ref="O13:O14"/>
    <mergeCell ref="N17:N22"/>
    <mergeCell ref="O17:O22"/>
    <mergeCell ref="N23:N28"/>
  </mergeCells>
  <conditionalFormatting sqref="D17:K32">
    <cfRule type="expression" dxfId="8" priority="1">
      <formula>$D17=INDEX($D$17:$D$32,$D$14)</formula>
    </cfRule>
  </conditionalFormatting>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7409" r:id="rId3" name="Drop Down 1">
              <controlPr defaultSize="0" autoLine="0" autoPict="0">
                <anchor>
                  <from>
                    <xdr:col>3</xdr:col>
                    <xdr:colOff>0</xdr:colOff>
                    <xdr:row>13</xdr:row>
                    <xdr:rowOff>0</xdr:rowOff>
                  </from>
                  <to>
                    <xdr:col>4</xdr:col>
                    <xdr:colOff>76200</xdr:colOff>
                    <xdr:row>13</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E14"/>
  <sheetViews>
    <sheetView workbookViewId="0">
      <selection activeCell="C15" sqref="C15"/>
    </sheetView>
  </sheetViews>
  <sheetFormatPr defaultRowHeight="15"/>
  <cols>
    <col min="1" max="1" width="9.140625" style="8"/>
    <col min="2" max="2" width="14.5703125" style="8" customWidth="1"/>
    <col min="3" max="3" width="17" style="8" customWidth="1"/>
    <col min="4" max="4" width="19" style="8" customWidth="1"/>
    <col min="5" max="5" width="21.28515625" style="8" customWidth="1"/>
    <col min="6" max="16384" width="9.140625" style="8"/>
  </cols>
  <sheetData>
    <row r="1" spans="2:5" ht="33.75">
      <c r="B1" s="22" t="s">
        <v>581</v>
      </c>
    </row>
    <row r="2" spans="2:5">
      <c r="B2" s="66" t="s">
        <v>582</v>
      </c>
    </row>
    <row r="4" spans="2:5">
      <c r="B4" s="42" t="s">
        <v>583</v>
      </c>
      <c r="C4" s="42" t="s">
        <v>584</v>
      </c>
      <c r="D4" s="42" t="s">
        <v>462</v>
      </c>
      <c r="E4" s="42" t="s">
        <v>585</v>
      </c>
    </row>
    <row r="5" spans="2:5">
      <c r="B5" s="43" t="s">
        <v>586</v>
      </c>
      <c r="C5" s="44" t="s">
        <v>587</v>
      </c>
      <c r="D5" s="44" t="s">
        <v>588</v>
      </c>
      <c r="E5" s="44" t="s">
        <v>589</v>
      </c>
    </row>
    <row r="6" spans="2:5">
      <c r="B6" s="43" t="s">
        <v>590</v>
      </c>
      <c r="C6" s="44" t="s">
        <v>591</v>
      </c>
      <c r="D6" s="44" t="s">
        <v>592</v>
      </c>
      <c r="E6" s="44" t="s">
        <v>593</v>
      </c>
    </row>
    <row r="7" spans="2:5">
      <c r="B7" s="43" t="s">
        <v>594</v>
      </c>
      <c r="C7" s="44" t="s">
        <v>595</v>
      </c>
      <c r="D7" s="44" t="s">
        <v>596</v>
      </c>
      <c r="E7" s="44" t="s">
        <v>597</v>
      </c>
    </row>
    <row r="8" spans="2:5">
      <c r="B8" s="43" t="s">
        <v>598</v>
      </c>
      <c r="C8" s="44" t="s">
        <v>599</v>
      </c>
      <c r="D8" s="44" t="s">
        <v>600</v>
      </c>
      <c r="E8" s="44" t="s">
        <v>601</v>
      </c>
    </row>
    <row r="9" spans="2:5">
      <c r="B9" s="43" t="s">
        <v>602</v>
      </c>
      <c r="C9" s="44" t="s">
        <v>603</v>
      </c>
      <c r="D9" s="44" t="s">
        <v>604</v>
      </c>
      <c r="E9" s="44" t="s">
        <v>605</v>
      </c>
    </row>
    <row r="10" spans="2:5">
      <c r="B10" s="43" t="s">
        <v>606</v>
      </c>
      <c r="C10" s="44" t="s">
        <v>607</v>
      </c>
      <c r="D10" s="44" t="s">
        <v>608</v>
      </c>
      <c r="E10" s="44" t="s">
        <v>609</v>
      </c>
    </row>
    <row r="11" spans="2:5">
      <c r="B11" s="45"/>
    </row>
    <row r="12" spans="2:5">
      <c r="B12" s="46" t="s">
        <v>610</v>
      </c>
      <c r="C12" s="46" t="s">
        <v>462</v>
      </c>
      <c r="D12" s="47"/>
    </row>
    <row r="13" spans="2:5">
      <c r="B13" s="41" t="s">
        <v>611</v>
      </c>
      <c r="C13" s="46" t="s">
        <v>594</v>
      </c>
    </row>
    <row r="14" spans="2:5">
      <c r="B14" s="48" t="s">
        <v>612</v>
      </c>
      <c r="C14" s="20"/>
    </row>
  </sheetData>
  <dataValidations count="2">
    <dataValidation type="list" allowBlank="1" showInputMessage="1" showErrorMessage="1" sqref="C12">
      <formula1>$C$4:$E$4</formula1>
    </dataValidation>
    <dataValidation type="list" allowBlank="1" showInputMessage="1" showErrorMessage="1" sqref="C13">
      <formula1>$B$5:$B$10</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L28"/>
  <sheetViews>
    <sheetView showGridLines="0" workbookViewId="0">
      <selection activeCell="B1" sqref="B1"/>
    </sheetView>
  </sheetViews>
  <sheetFormatPr defaultRowHeight="15" outlineLevelRow="1"/>
  <cols>
    <col min="1" max="1" width="13.42578125" style="51" customWidth="1"/>
    <col min="2" max="2" width="18.42578125" style="51" customWidth="1"/>
    <col min="3" max="3" width="14.85546875" style="51" customWidth="1"/>
    <col min="4" max="4" width="18.28515625" style="51" customWidth="1"/>
    <col min="5" max="5" width="14.42578125" style="51" bestFit="1" customWidth="1"/>
    <col min="6" max="6" width="17.7109375" style="51" customWidth="1"/>
    <col min="7" max="7" width="18.42578125" style="51" customWidth="1"/>
    <col min="8" max="8" width="14.85546875" style="51" customWidth="1"/>
    <col min="9" max="9" width="16.5703125" style="51" bestFit="1" customWidth="1"/>
    <col min="10" max="10" width="16.28515625" style="51" customWidth="1"/>
    <col min="11" max="11" width="10.140625" style="51" bestFit="1" customWidth="1"/>
    <col min="12" max="12" width="31.28515625" style="51" bestFit="1" customWidth="1"/>
    <col min="13" max="17" width="19.28515625" style="51" customWidth="1"/>
    <col min="18" max="16384" width="9.140625" style="51"/>
  </cols>
  <sheetData>
    <row r="1" spans="1:12" ht="33.75">
      <c r="B1" s="22" t="s">
        <v>613</v>
      </c>
      <c r="I1" s="52"/>
    </row>
    <row r="2" spans="1:12">
      <c r="B2" s="66" t="s">
        <v>614</v>
      </c>
      <c r="I2" s="52"/>
    </row>
    <row r="3" spans="1:12">
      <c r="A3" s="52"/>
      <c r="I3" s="52"/>
    </row>
    <row r="4" spans="1:12" hidden="1" outlineLevel="1">
      <c r="C4" s="53" t="s">
        <v>615</v>
      </c>
      <c r="D4" s="53" t="s">
        <v>616</v>
      </c>
      <c r="E4" s="53" t="s">
        <v>617</v>
      </c>
      <c r="F4" s="53" t="s">
        <v>618</v>
      </c>
      <c r="G4" s="53" t="s">
        <v>619</v>
      </c>
      <c r="H4" s="53" t="s">
        <v>620</v>
      </c>
      <c r="I4" s="53" t="s">
        <v>4</v>
      </c>
      <c r="K4" s="54" t="s">
        <v>615</v>
      </c>
      <c r="L4" s="55" t="s">
        <v>621</v>
      </c>
    </row>
    <row r="5" spans="1:12" hidden="1" outlineLevel="1">
      <c r="B5" s="56" t="s">
        <v>622</v>
      </c>
      <c r="C5" s="57" t="s">
        <v>623</v>
      </c>
      <c r="D5" s="57" t="s">
        <v>587</v>
      </c>
      <c r="E5" s="57" t="s">
        <v>624</v>
      </c>
      <c r="F5" s="57" t="s">
        <v>625</v>
      </c>
      <c r="G5" s="57" t="s">
        <v>589</v>
      </c>
      <c r="H5" s="57" t="s">
        <v>626</v>
      </c>
      <c r="I5" s="57" t="s">
        <v>588</v>
      </c>
      <c r="K5" s="54" t="s">
        <v>616</v>
      </c>
      <c r="L5" s="55" t="s">
        <v>627</v>
      </c>
    </row>
    <row r="6" spans="1:12" hidden="1" outlineLevel="1">
      <c r="A6" s="52"/>
      <c r="B6" s="56" t="s">
        <v>628</v>
      </c>
      <c r="C6" s="57" t="s">
        <v>629</v>
      </c>
      <c r="D6" s="57" t="s">
        <v>591</v>
      </c>
      <c r="E6" s="57" t="s">
        <v>630</v>
      </c>
      <c r="F6" s="57" t="s">
        <v>631</v>
      </c>
      <c r="G6" s="57" t="s">
        <v>593</v>
      </c>
      <c r="H6" s="57" t="s">
        <v>632</v>
      </c>
      <c r="I6" s="57" t="s">
        <v>592</v>
      </c>
      <c r="K6" s="54" t="s">
        <v>617</v>
      </c>
      <c r="L6" s="55" t="s">
        <v>633</v>
      </c>
    </row>
    <row r="7" spans="1:12" hidden="1" outlineLevel="1">
      <c r="A7" s="52"/>
      <c r="B7" s="56" t="s">
        <v>634</v>
      </c>
      <c r="C7" s="57" t="s">
        <v>635</v>
      </c>
      <c r="D7" s="57" t="s">
        <v>595</v>
      </c>
      <c r="E7" s="57" t="s">
        <v>636</v>
      </c>
      <c r="F7" s="57" t="s">
        <v>637</v>
      </c>
      <c r="G7" s="57" t="s">
        <v>597</v>
      </c>
      <c r="H7" s="57" t="s">
        <v>638</v>
      </c>
      <c r="I7" s="57" t="s">
        <v>596</v>
      </c>
      <c r="K7" s="54" t="s">
        <v>618</v>
      </c>
      <c r="L7" s="55" t="s">
        <v>639</v>
      </c>
    </row>
    <row r="8" spans="1:12" hidden="1" outlineLevel="1">
      <c r="A8" s="52"/>
      <c r="B8" s="56" t="s">
        <v>640</v>
      </c>
      <c r="C8" s="57" t="s">
        <v>641</v>
      </c>
      <c r="D8" s="57" t="s">
        <v>599</v>
      </c>
      <c r="E8" s="57" t="s">
        <v>642</v>
      </c>
      <c r="F8" s="57" t="s">
        <v>643</v>
      </c>
      <c r="G8" s="57" t="s">
        <v>601</v>
      </c>
      <c r="H8" s="57" t="s">
        <v>644</v>
      </c>
      <c r="I8" s="57" t="s">
        <v>600</v>
      </c>
      <c r="J8" s="52"/>
      <c r="K8" s="54" t="s">
        <v>619</v>
      </c>
      <c r="L8" s="55" t="s">
        <v>645</v>
      </c>
    </row>
    <row r="9" spans="1:12" hidden="1" outlineLevel="1">
      <c r="B9" s="56" t="s">
        <v>646</v>
      </c>
      <c r="C9" s="57" t="s">
        <v>647</v>
      </c>
      <c r="D9" s="57" t="s">
        <v>603</v>
      </c>
      <c r="E9" s="57" t="s">
        <v>648</v>
      </c>
      <c r="F9" s="57" t="s">
        <v>649</v>
      </c>
      <c r="G9" s="57" t="s">
        <v>605</v>
      </c>
      <c r="H9" s="57" t="s">
        <v>650</v>
      </c>
      <c r="I9" s="57" t="s">
        <v>604</v>
      </c>
      <c r="K9" s="54" t="s">
        <v>620</v>
      </c>
      <c r="L9" s="55" t="s">
        <v>651</v>
      </c>
    </row>
    <row r="10" spans="1:12" hidden="1" outlineLevel="1">
      <c r="A10" s="52"/>
      <c r="B10" s="56" t="s">
        <v>652</v>
      </c>
      <c r="C10" s="57" t="s">
        <v>653</v>
      </c>
      <c r="D10" s="57" t="s">
        <v>607</v>
      </c>
      <c r="E10" s="57" t="s">
        <v>654</v>
      </c>
      <c r="F10" s="57" t="s">
        <v>655</v>
      </c>
      <c r="G10" s="57" t="s">
        <v>609</v>
      </c>
      <c r="H10" s="57" t="s">
        <v>656</v>
      </c>
      <c r="I10" s="57" t="s">
        <v>608</v>
      </c>
      <c r="K10" s="54" t="s">
        <v>4</v>
      </c>
      <c r="L10" s="55" t="s">
        <v>657</v>
      </c>
    </row>
    <row r="11" spans="1:12" hidden="1" outlineLevel="1">
      <c r="A11" s="52"/>
      <c r="H11" s="52"/>
    </row>
    <row r="12" spans="1:12" hidden="1" outlineLevel="1">
      <c r="A12" s="52"/>
      <c r="H12" s="52"/>
    </row>
    <row r="13" spans="1:12" collapsed="1">
      <c r="H13" s="52"/>
    </row>
    <row r="14" spans="1:12">
      <c r="B14" s="58" t="s">
        <v>658</v>
      </c>
      <c r="C14" s="59"/>
      <c r="D14" s="58" t="s">
        <v>659</v>
      </c>
      <c r="F14" s="8"/>
      <c r="G14" s="20" t="s">
        <v>663</v>
      </c>
      <c r="H14" s="8"/>
      <c r="I14" s="8"/>
      <c r="J14" s="8"/>
      <c r="K14" s="8"/>
    </row>
    <row r="15" spans="1:12" ht="15.75">
      <c r="B15" s="59"/>
      <c r="C15" s="59"/>
      <c r="D15" s="59"/>
      <c r="F15" s="8"/>
      <c r="G15" s="50"/>
      <c r="H15" s="208"/>
      <c r="I15" s="8"/>
      <c r="J15" s="8"/>
      <c r="K15" s="8"/>
    </row>
    <row r="16" spans="1:12">
      <c r="B16" s="59"/>
      <c r="C16" s="59"/>
      <c r="D16" s="59"/>
      <c r="F16" s="8"/>
      <c r="G16" s="67"/>
      <c r="H16" s="67"/>
      <c r="I16" s="8"/>
      <c r="J16" s="8"/>
      <c r="K16" s="8"/>
    </row>
    <row r="17" spans="2:11">
      <c r="B17" s="57">
        <v>3</v>
      </c>
      <c r="C17" s="57"/>
      <c r="D17" s="57">
        <v>2</v>
      </c>
      <c r="F17" s="8"/>
      <c r="G17" s="8"/>
      <c r="H17" s="8"/>
      <c r="I17" s="8"/>
      <c r="J17" s="8"/>
      <c r="K17" s="8"/>
    </row>
    <row r="18" spans="2:11" ht="16.5" thickBot="1">
      <c r="B18" s="52"/>
      <c r="C18" s="52"/>
      <c r="D18" s="52"/>
      <c r="E18" s="52"/>
      <c r="F18" s="8"/>
      <c r="G18" s="23" t="s">
        <v>553</v>
      </c>
      <c r="H18" s="23" t="s">
        <v>1</v>
      </c>
      <c r="I18" s="23" t="s">
        <v>8</v>
      </c>
      <c r="J18" s="23" t="s">
        <v>9</v>
      </c>
      <c r="K18" s="8"/>
    </row>
    <row r="19" spans="2:11">
      <c r="B19" s="52" t="s">
        <v>660</v>
      </c>
      <c r="C19" s="60" t="str">
        <f>INDEX(Departments,B17)</f>
        <v>Human Resources</v>
      </c>
      <c r="E19" s="52"/>
      <c r="F19" s="8"/>
      <c r="G19" s="27" t="s">
        <v>561</v>
      </c>
      <c r="H19" s="49">
        <v>8607</v>
      </c>
      <c r="I19" s="49">
        <v>9615</v>
      </c>
      <c r="J19" s="49">
        <v>6463</v>
      </c>
      <c r="K19" s="8"/>
    </row>
    <row r="20" spans="2:11">
      <c r="B20" s="51" t="s">
        <v>610</v>
      </c>
      <c r="C20" s="61" t="str">
        <f>INDEX(Branches,D17,1)</f>
        <v>Brisbane</v>
      </c>
      <c r="F20" s="8"/>
      <c r="G20" s="27" t="s">
        <v>566</v>
      </c>
      <c r="H20" s="49">
        <v>6981</v>
      </c>
      <c r="I20" s="49">
        <v>6211</v>
      </c>
      <c r="J20" s="49">
        <v>5643</v>
      </c>
      <c r="K20" s="49"/>
    </row>
    <row r="21" spans="2:11">
      <c r="B21" s="51" t="s">
        <v>661</v>
      </c>
      <c r="C21" s="61" t="str">
        <f>INDEX(Branches,D17,2)&amp;", "&amp;C20</f>
        <v>Level 20, 10 Eagle Street, Brisbane</v>
      </c>
      <c r="F21" s="8"/>
      <c r="G21" s="27" t="s">
        <v>569</v>
      </c>
      <c r="H21" s="49">
        <v>7514</v>
      </c>
      <c r="I21" s="49">
        <v>5421</v>
      </c>
      <c r="J21" s="49">
        <v>6453</v>
      </c>
      <c r="K21" s="49"/>
    </row>
    <row r="22" spans="2:11">
      <c r="B22" s="51" t="s">
        <v>662</v>
      </c>
      <c r="C22" s="62" t="str">
        <f>VLOOKUP(C19,StaffTable,MATCH(C20,Locations))</f>
        <v>Emily Dixon</v>
      </c>
      <c r="F22" s="8"/>
      <c r="G22" s="27" t="s">
        <v>572</v>
      </c>
      <c r="H22" s="49">
        <v>8093</v>
      </c>
      <c r="I22" s="49">
        <v>6815</v>
      </c>
      <c r="J22" s="49">
        <v>9871</v>
      </c>
      <c r="K22" s="49"/>
    </row>
    <row r="23" spans="2:11">
      <c r="F23" s="8"/>
      <c r="G23" s="27" t="s">
        <v>574</v>
      </c>
      <c r="H23" s="49">
        <v>8611</v>
      </c>
      <c r="I23" s="49">
        <v>9013</v>
      </c>
      <c r="J23" s="49">
        <v>6974</v>
      </c>
      <c r="K23" s="49"/>
    </row>
    <row r="24" spans="2:11">
      <c r="F24" s="8"/>
      <c r="G24" s="27" t="s">
        <v>576</v>
      </c>
      <c r="H24" s="49">
        <v>9431</v>
      </c>
      <c r="I24" s="49">
        <v>7699</v>
      </c>
      <c r="J24" s="49">
        <v>7630</v>
      </c>
      <c r="K24" s="49"/>
    </row>
    <row r="25" spans="2:11">
      <c r="F25" s="8"/>
      <c r="G25" s="27" t="s">
        <v>577</v>
      </c>
      <c r="H25" s="49">
        <v>9532</v>
      </c>
      <c r="I25" s="49">
        <v>9147</v>
      </c>
      <c r="J25" s="49">
        <v>5142</v>
      </c>
      <c r="K25" s="49"/>
    </row>
    <row r="26" spans="2:11">
      <c r="F26" s="8"/>
      <c r="G26" s="27" t="s">
        <v>578</v>
      </c>
      <c r="H26" s="49">
        <v>5585</v>
      </c>
      <c r="I26" s="49">
        <v>5141</v>
      </c>
      <c r="J26" s="49">
        <v>8455</v>
      </c>
      <c r="K26" s="49"/>
    </row>
    <row r="27" spans="2:11">
      <c r="F27" s="8"/>
      <c r="G27" s="27" t="s">
        <v>579</v>
      </c>
      <c r="H27" s="49">
        <v>5809</v>
      </c>
      <c r="I27" s="49">
        <v>5765</v>
      </c>
      <c r="J27" s="49">
        <v>8470</v>
      </c>
      <c r="K27" s="49"/>
    </row>
    <row r="28" spans="2:11">
      <c r="F28" s="8"/>
      <c r="G28" s="8"/>
      <c r="H28" s="8"/>
      <c r="I28" s="8"/>
      <c r="J28" s="8"/>
      <c r="K28" s="8"/>
    </row>
  </sheetData>
  <conditionalFormatting sqref="G19:J27">
    <cfRule type="expression" dxfId="7" priority="1">
      <formula>$G19=$G$15</formula>
    </cfRule>
  </conditionalFormatting>
  <dataValidations count="1">
    <dataValidation type="list" allowBlank="1" showInputMessage="1" showErrorMessage="1" sqref="G15">
      <formula1>$G$19:$G$27</formula1>
    </dataValidation>
  </dataValidations>
  <pageMargins left="0.75" right="0.75" top="1" bottom="1" header="0.5" footer="0.5"/>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defaultSize="0" autoLine="0" autoPict="0">
                <anchor moveWithCells="1">
                  <from>
                    <xdr:col>1</xdr:col>
                    <xdr:colOff>57150</xdr:colOff>
                    <xdr:row>14</xdr:row>
                    <xdr:rowOff>19050</xdr:rowOff>
                  </from>
                  <to>
                    <xdr:col>1</xdr:col>
                    <xdr:colOff>1190625</xdr:colOff>
                    <xdr:row>15</xdr:row>
                    <xdr:rowOff>19050</xdr:rowOff>
                  </to>
                </anchor>
              </controlPr>
            </control>
          </mc:Choice>
        </mc:AlternateContent>
        <mc:AlternateContent xmlns:mc="http://schemas.openxmlformats.org/markup-compatibility/2006">
          <mc:Choice Requires="x14">
            <control shapeId="7170" r:id="rId5" name="Drop Down 2">
              <controlPr defaultSize="0" autoLine="0" autoPict="0">
                <anchor moveWithCells="1">
                  <from>
                    <xdr:col>3</xdr:col>
                    <xdr:colOff>38100</xdr:colOff>
                    <xdr:row>14</xdr:row>
                    <xdr:rowOff>9525</xdr:rowOff>
                  </from>
                  <to>
                    <xdr:col>3</xdr:col>
                    <xdr:colOff>1181100</xdr:colOff>
                    <xdr:row>15</xdr:row>
                    <xdr:rowOff>9525</xdr:rowOff>
                  </to>
                </anchor>
              </controlPr>
            </control>
          </mc:Choice>
        </mc:AlternateContent>
      </controls>
    </mc:Choice>
  </mc:AlternateContent>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B1:T121"/>
  <sheetViews>
    <sheetView showGridLines="0" zoomScaleNormal="100" workbookViewId="0">
      <selection activeCell="I5" sqref="I5:I7"/>
    </sheetView>
  </sheetViews>
  <sheetFormatPr defaultRowHeight="15"/>
  <cols>
    <col min="1" max="1" width="9.140625" style="3"/>
    <col min="2" max="2" width="15.28515625" style="3" customWidth="1"/>
    <col min="3" max="3" width="5.85546875" style="3" customWidth="1"/>
    <col min="4" max="4" width="15" style="3" customWidth="1"/>
    <col min="5" max="5" width="9.140625" style="3"/>
    <col min="6" max="6" width="15.42578125" style="3" customWidth="1"/>
    <col min="7" max="7" width="11.28515625" style="3" customWidth="1"/>
    <col min="8" max="8" width="6.42578125" style="3" customWidth="1"/>
    <col min="9" max="9" width="12" style="3" customWidth="1"/>
    <col min="10" max="10" width="18.140625" style="3" customWidth="1"/>
    <col min="11" max="11" width="11.7109375" style="3" bestFit="1" customWidth="1"/>
    <col min="12" max="14" width="11.28515625" style="3" customWidth="1"/>
    <col min="15" max="15" width="10.28515625" style="3" customWidth="1"/>
    <col min="16" max="16" width="8.7109375" style="3" customWidth="1"/>
    <col min="17" max="17" width="8.42578125" style="3" customWidth="1"/>
    <col min="18" max="18" width="11.42578125" style="3" customWidth="1"/>
    <col min="19" max="19" width="10.7109375" style="3" customWidth="1"/>
    <col min="20" max="20" width="15.28515625" style="3" customWidth="1"/>
    <col min="21" max="21" width="17.7109375" style="3" customWidth="1"/>
    <col min="22" max="262" width="9.140625" style="3"/>
    <col min="263" max="263" width="6.7109375" style="3" customWidth="1"/>
    <col min="264" max="264" width="6.42578125" style="3" customWidth="1"/>
    <col min="265" max="265" width="12" style="3" customWidth="1"/>
    <col min="266" max="266" width="21.28515625" style="3" customWidth="1"/>
    <col min="267" max="267" width="11.7109375" style="3" customWidth="1"/>
    <col min="268" max="270" width="11.28515625" style="3" customWidth="1"/>
    <col min="271" max="271" width="5.7109375" style="3" customWidth="1"/>
    <col min="272" max="272" width="4.85546875" style="3" customWidth="1"/>
    <col min="273" max="273" width="7.7109375" style="3" customWidth="1"/>
    <col min="274" max="274" width="15.140625" style="3" customWidth="1"/>
    <col min="275" max="275" width="18.140625" style="3" customWidth="1"/>
    <col min="276" max="276" width="8.28515625" style="3" customWidth="1"/>
    <col min="277" max="277" width="17.7109375" style="3" customWidth="1"/>
    <col min="278" max="518" width="9.140625" style="3"/>
    <col min="519" max="519" width="6.7109375" style="3" customWidth="1"/>
    <col min="520" max="520" width="6.42578125" style="3" customWidth="1"/>
    <col min="521" max="521" width="12" style="3" customWidth="1"/>
    <col min="522" max="522" width="21.28515625" style="3" customWidth="1"/>
    <col min="523" max="523" width="11.7109375" style="3" customWidth="1"/>
    <col min="524" max="526" width="11.28515625" style="3" customWidth="1"/>
    <col min="527" max="527" width="5.7109375" style="3" customWidth="1"/>
    <col min="528" max="528" width="4.85546875" style="3" customWidth="1"/>
    <col min="529" max="529" width="7.7109375" style="3" customWidth="1"/>
    <col min="530" max="530" width="15.140625" style="3" customWidth="1"/>
    <col min="531" max="531" width="18.140625" style="3" customWidth="1"/>
    <col min="532" max="532" width="8.28515625" style="3" customWidth="1"/>
    <col min="533" max="533" width="17.7109375" style="3" customWidth="1"/>
    <col min="534" max="774" width="9.140625" style="3"/>
    <col min="775" max="775" width="6.7109375" style="3" customWidth="1"/>
    <col min="776" max="776" width="6.42578125" style="3" customWidth="1"/>
    <col min="777" max="777" width="12" style="3" customWidth="1"/>
    <col min="778" max="778" width="21.28515625" style="3" customWidth="1"/>
    <col min="779" max="779" width="11.7109375" style="3" customWidth="1"/>
    <col min="780" max="782" width="11.28515625" style="3" customWidth="1"/>
    <col min="783" max="783" width="5.7109375" style="3" customWidth="1"/>
    <col min="784" max="784" width="4.85546875" style="3" customWidth="1"/>
    <col min="785" max="785" width="7.7109375" style="3" customWidth="1"/>
    <col min="786" max="786" width="15.140625" style="3" customWidth="1"/>
    <col min="787" max="787" width="18.140625" style="3" customWidth="1"/>
    <col min="788" max="788" width="8.28515625" style="3" customWidth="1"/>
    <col min="789" max="789" width="17.7109375" style="3" customWidth="1"/>
    <col min="790" max="1030" width="9.140625" style="3"/>
    <col min="1031" max="1031" width="6.7109375" style="3" customWidth="1"/>
    <col min="1032" max="1032" width="6.42578125" style="3" customWidth="1"/>
    <col min="1033" max="1033" width="12" style="3" customWidth="1"/>
    <col min="1034" max="1034" width="21.28515625" style="3" customWidth="1"/>
    <col min="1035" max="1035" width="11.7109375" style="3" customWidth="1"/>
    <col min="1036" max="1038" width="11.28515625" style="3" customWidth="1"/>
    <col min="1039" max="1039" width="5.7109375" style="3" customWidth="1"/>
    <col min="1040" max="1040" width="4.85546875" style="3" customWidth="1"/>
    <col min="1041" max="1041" width="7.7109375" style="3" customWidth="1"/>
    <col min="1042" max="1042" width="15.140625" style="3" customWidth="1"/>
    <col min="1043" max="1043" width="18.140625" style="3" customWidth="1"/>
    <col min="1044" max="1044" width="8.28515625" style="3" customWidth="1"/>
    <col min="1045" max="1045" width="17.7109375" style="3" customWidth="1"/>
    <col min="1046" max="1286" width="9.140625" style="3"/>
    <col min="1287" max="1287" width="6.7109375" style="3" customWidth="1"/>
    <col min="1288" max="1288" width="6.42578125" style="3" customWidth="1"/>
    <col min="1289" max="1289" width="12" style="3" customWidth="1"/>
    <col min="1290" max="1290" width="21.28515625" style="3" customWidth="1"/>
    <col min="1291" max="1291" width="11.7109375" style="3" customWidth="1"/>
    <col min="1292" max="1294" width="11.28515625" style="3" customWidth="1"/>
    <col min="1295" max="1295" width="5.7109375" style="3" customWidth="1"/>
    <col min="1296" max="1296" width="4.85546875" style="3" customWidth="1"/>
    <col min="1297" max="1297" width="7.7109375" style="3" customWidth="1"/>
    <col min="1298" max="1298" width="15.140625" style="3" customWidth="1"/>
    <col min="1299" max="1299" width="18.140625" style="3" customWidth="1"/>
    <col min="1300" max="1300" width="8.28515625" style="3" customWidth="1"/>
    <col min="1301" max="1301" width="17.7109375" style="3" customWidth="1"/>
    <col min="1302" max="1542" width="9.140625" style="3"/>
    <col min="1543" max="1543" width="6.7109375" style="3" customWidth="1"/>
    <col min="1544" max="1544" width="6.42578125" style="3" customWidth="1"/>
    <col min="1545" max="1545" width="12" style="3" customWidth="1"/>
    <col min="1546" max="1546" width="21.28515625" style="3" customWidth="1"/>
    <col min="1547" max="1547" width="11.7109375" style="3" customWidth="1"/>
    <col min="1548" max="1550" width="11.28515625" style="3" customWidth="1"/>
    <col min="1551" max="1551" width="5.7109375" style="3" customWidth="1"/>
    <col min="1552" max="1552" width="4.85546875" style="3" customWidth="1"/>
    <col min="1553" max="1553" width="7.7109375" style="3" customWidth="1"/>
    <col min="1554" max="1554" width="15.140625" style="3" customWidth="1"/>
    <col min="1555" max="1555" width="18.140625" style="3" customWidth="1"/>
    <col min="1556" max="1556" width="8.28515625" style="3" customWidth="1"/>
    <col min="1557" max="1557" width="17.7109375" style="3" customWidth="1"/>
    <col min="1558" max="1798" width="9.140625" style="3"/>
    <col min="1799" max="1799" width="6.7109375" style="3" customWidth="1"/>
    <col min="1800" max="1800" width="6.42578125" style="3" customWidth="1"/>
    <col min="1801" max="1801" width="12" style="3" customWidth="1"/>
    <col min="1802" max="1802" width="21.28515625" style="3" customWidth="1"/>
    <col min="1803" max="1803" width="11.7109375" style="3" customWidth="1"/>
    <col min="1804" max="1806" width="11.28515625" style="3" customWidth="1"/>
    <col min="1807" max="1807" width="5.7109375" style="3" customWidth="1"/>
    <col min="1808" max="1808" width="4.85546875" style="3" customWidth="1"/>
    <col min="1809" max="1809" width="7.7109375" style="3" customWidth="1"/>
    <col min="1810" max="1810" width="15.140625" style="3" customWidth="1"/>
    <col min="1811" max="1811" width="18.140625" style="3" customWidth="1"/>
    <col min="1812" max="1812" width="8.28515625" style="3" customWidth="1"/>
    <col min="1813" max="1813" width="17.7109375" style="3" customWidth="1"/>
    <col min="1814" max="2054" width="9.140625" style="3"/>
    <col min="2055" max="2055" width="6.7109375" style="3" customWidth="1"/>
    <col min="2056" max="2056" width="6.42578125" style="3" customWidth="1"/>
    <col min="2057" max="2057" width="12" style="3" customWidth="1"/>
    <col min="2058" max="2058" width="21.28515625" style="3" customWidth="1"/>
    <col min="2059" max="2059" width="11.7109375" style="3" customWidth="1"/>
    <col min="2060" max="2062" width="11.28515625" style="3" customWidth="1"/>
    <col min="2063" max="2063" width="5.7109375" style="3" customWidth="1"/>
    <col min="2064" max="2064" width="4.85546875" style="3" customWidth="1"/>
    <col min="2065" max="2065" width="7.7109375" style="3" customWidth="1"/>
    <col min="2066" max="2066" width="15.140625" style="3" customWidth="1"/>
    <col min="2067" max="2067" width="18.140625" style="3" customWidth="1"/>
    <col min="2068" max="2068" width="8.28515625" style="3" customWidth="1"/>
    <col min="2069" max="2069" width="17.7109375" style="3" customWidth="1"/>
    <col min="2070" max="2310" width="9.140625" style="3"/>
    <col min="2311" max="2311" width="6.7109375" style="3" customWidth="1"/>
    <col min="2312" max="2312" width="6.42578125" style="3" customWidth="1"/>
    <col min="2313" max="2313" width="12" style="3" customWidth="1"/>
    <col min="2314" max="2314" width="21.28515625" style="3" customWidth="1"/>
    <col min="2315" max="2315" width="11.7109375" style="3" customWidth="1"/>
    <col min="2316" max="2318" width="11.28515625" style="3" customWidth="1"/>
    <col min="2319" max="2319" width="5.7109375" style="3" customWidth="1"/>
    <col min="2320" max="2320" width="4.85546875" style="3" customWidth="1"/>
    <col min="2321" max="2321" width="7.7109375" style="3" customWidth="1"/>
    <col min="2322" max="2322" width="15.140625" style="3" customWidth="1"/>
    <col min="2323" max="2323" width="18.140625" style="3" customWidth="1"/>
    <col min="2324" max="2324" width="8.28515625" style="3" customWidth="1"/>
    <col min="2325" max="2325" width="17.7109375" style="3" customWidth="1"/>
    <col min="2326" max="2566" width="9.140625" style="3"/>
    <col min="2567" max="2567" width="6.7109375" style="3" customWidth="1"/>
    <col min="2568" max="2568" width="6.42578125" style="3" customWidth="1"/>
    <col min="2569" max="2569" width="12" style="3" customWidth="1"/>
    <col min="2570" max="2570" width="21.28515625" style="3" customWidth="1"/>
    <col min="2571" max="2571" width="11.7109375" style="3" customWidth="1"/>
    <col min="2572" max="2574" width="11.28515625" style="3" customWidth="1"/>
    <col min="2575" max="2575" width="5.7109375" style="3" customWidth="1"/>
    <col min="2576" max="2576" width="4.85546875" style="3" customWidth="1"/>
    <col min="2577" max="2577" width="7.7109375" style="3" customWidth="1"/>
    <col min="2578" max="2578" width="15.140625" style="3" customWidth="1"/>
    <col min="2579" max="2579" width="18.140625" style="3" customWidth="1"/>
    <col min="2580" max="2580" width="8.28515625" style="3" customWidth="1"/>
    <col min="2581" max="2581" width="17.7109375" style="3" customWidth="1"/>
    <col min="2582" max="2822" width="9.140625" style="3"/>
    <col min="2823" max="2823" width="6.7109375" style="3" customWidth="1"/>
    <col min="2824" max="2824" width="6.42578125" style="3" customWidth="1"/>
    <col min="2825" max="2825" width="12" style="3" customWidth="1"/>
    <col min="2826" max="2826" width="21.28515625" style="3" customWidth="1"/>
    <col min="2827" max="2827" width="11.7109375" style="3" customWidth="1"/>
    <col min="2828" max="2830" width="11.28515625" style="3" customWidth="1"/>
    <col min="2831" max="2831" width="5.7109375" style="3" customWidth="1"/>
    <col min="2832" max="2832" width="4.85546875" style="3" customWidth="1"/>
    <col min="2833" max="2833" width="7.7109375" style="3" customWidth="1"/>
    <col min="2834" max="2834" width="15.140625" style="3" customWidth="1"/>
    <col min="2835" max="2835" width="18.140625" style="3" customWidth="1"/>
    <col min="2836" max="2836" width="8.28515625" style="3" customWidth="1"/>
    <col min="2837" max="2837" width="17.7109375" style="3" customWidth="1"/>
    <col min="2838" max="3078" width="9.140625" style="3"/>
    <col min="3079" max="3079" width="6.7109375" style="3" customWidth="1"/>
    <col min="3080" max="3080" width="6.42578125" style="3" customWidth="1"/>
    <col min="3081" max="3081" width="12" style="3" customWidth="1"/>
    <col min="3082" max="3082" width="21.28515625" style="3" customWidth="1"/>
    <col min="3083" max="3083" width="11.7109375" style="3" customWidth="1"/>
    <col min="3084" max="3086" width="11.28515625" style="3" customWidth="1"/>
    <col min="3087" max="3087" width="5.7109375" style="3" customWidth="1"/>
    <col min="3088" max="3088" width="4.85546875" style="3" customWidth="1"/>
    <col min="3089" max="3089" width="7.7109375" style="3" customWidth="1"/>
    <col min="3090" max="3090" width="15.140625" style="3" customWidth="1"/>
    <col min="3091" max="3091" width="18.140625" style="3" customWidth="1"/>
    <col min="3092" max="3092" width="8.28515625" style="3" customWidth="1"/>
    <col min="3093" max="3093" width="17.7109375" style="3" customWidth="1"/>
    <col min="3094" max="3334" width="9.140625" style="3"/>
    <col min="3335" max="3335" width="6.7109375" style="3" customWidth="1"/>
    <col min="3336" max="3336" width="6.42578125" style="3" customWidth="1"/>
    <col min="3337" max="3337" width="12" style="3" customWidth="1"/>
    <col min="3338" max="3338" width="21.28515625" style="3" customWidth="1"/>
    <col min="3339" max="3339" width="11.7109375" style="3" customWidth="1"/>
    <col min="3340" max="3342" width="11.28515625" style="3" customWidth="1"/>
    <col min="3343" max="3343" width="5.7109375" style="3" customWidth="1"/>
    <col min="3344" max="3344" width="4.85546875" style="3" customWidth="1"/>
    <col min="3345" max="3345" width="7.7109375" style="3" customWidth="1"/>
    <col min="3346" max="3346" width="15.140625" style="3" customWidth="1"/>
    <col min="3347" max="3347" width="18.140625" style="3" customWidth="1"/>
    <col min="3348" max="3348" width="8.28515625" style="3" customWidth="1"/>
    <col min="3349" max="3349" width="17.7109375" style="3" customWidth="1"/>
    <col min="3350" max="3590" width="9.140625" style="3"/>
    <col min="3591" max="3591" width="6.7109375" style="3" customWidth="1"/>
    <col min="3592" max="3592" width="6.42578125" style="3" customWidth="1"/>
    <col min="3593" max="3593" width="12" style="3" customWidth="1"/>
    <col min="3594" max="3594" width="21.28515625" style="3" customWidth="1"/>
    <col min="3595" max="3595" width="11.7109375" style="3" customWidth="1"/>
    <col min="3596" max="3598" width="11.28515625" style="3" customWidth="1"/>
    <col min="3599" max="3599" width="5.7109375" style="3" customWidth="1"/>
    <col min="3600" max="3600" width="4.85546875" style="3" customWidth="1"/>
    <col min="3601" max="3601" width="7.7109375" style="3" customWidth="1"/>
    <col min="3602" max="3602" width="15.140625" style="3" customWidth="1"/>
    <col min="3603" max="3603" width="18.140625" style="3" customWidth="1"/>
    <col min="3604" max="3604" width="8.28515625" style="3" customWidth="1"/>
    <col min="3605" max="3605" width="17.7109375" style="3" customWidth="1"/>
    <col min="3606" max="3846" width="9.140625" style="3"/>
    <col min="3847" max="3847" width="6.7109375" style="3" customWidth="1"/>
    <col min="3848" max="3848" width="6.42578125" style="3" customWidth="1"/>
    <col min="3849" max="3849" width="12" style="3" customWidth="1"/>
    <col min="3850" max="3850" width="21.28515625" style="3" customWidth="1"/>
    <col min="3851" max="3851" width="11.7109375" style="3" customWidth="1"/>
    <col min="3852" max="3854" width="11.28515625" style="3" customWidth="1"/>
    <col min="3855" max="3855" width="5.7109375" style="3" customWidth="1"/>
    <col min="3856" max="3856" width="4.85546875" style="3" customWidth="1"/>
    <col min="3857" max="3857" width="7.7109375" style="3" customWidth="1"/>
    <col min="3858" max="3858" width="15.140625" style="3" customWidth="1"/>
    <col min="3859" max="3859" width="18.140625" style="3" customWidth="1"/>
    <col min="3860" max="3860" width="8.28515625" style="3" customWidth="1"/>
    <col min="3861" max="3861" width="17.7109375" style="3" customWidth="1"/>
    <col min="3862" max="4102" width="9.140625" style="3"/>
    <col min="4103" max="4103" width="6.7109375" style="3" customWidth="1"/>
    <col min="4104" max="4104" width="6.42578125" style="3" customWidth="1"/>
    <col min="4105" max="4105" width="12" style="3" customWidth="1"/>
    <col min="4106" max="4106" width="21.28515625" style="3" customWidth="1"/>
    <col min="4107" max="4107" width="11.7109375" style="3" customWidth="1"/>
    <col min="4108" max="4110" width="11.28515625" style="3" customWidth="1"/>
    <col min="4111" max="4111" width="5.7109375" style="3" customWidth="1"/>
    <col min="4112" max="4112" width="4.85546875" style="3" customWidth="1"/>
    <col min="4113" max="4113" width="7.7109375" style="3" customWidth="1"/>
    <col min="4114" max="4114" width="15.140625" style="3" customWidth="1"/>
    <col min="4115" max="4115" width="18.140625" style="3" customWidth="1"/>
    <col min="4116" max="4116" width="8.28515625" style="3" customWidth="1"/>
    <col min="4117" max="4117" width="17.7109375" style="3" customWidth="1"/>
    <col min="4118" max="4358" width="9.140625" style="3"/>
    <col min="4359" max="4359" width="6.7109375" style="3" customWidth="1"/>
    <col min="4360" max="4360" width="6.42578125" style="3" customWidth="1"/>
    <col min="4361" max="4361" width="12" style="3" customWidth="1"/>
    <col min="4362" max="4362" width="21.28515625" style="3" customWidth="1"/>
    <col min="4363" max="4363" width="11.7109375" style="3" customWidth="1"/>
    <col min="4364" max="4366" width="11.28515625" style="3" customWidth="1"/>
    <col min="4367" max="4367" width="5.7109375" style="3" customWidth="1"/>
    <col min="4368" max="4368" width="4.85546875" style="3" customWidth="1"/>
    <col min="4369" max="4369" width="7.7109375" style="3" customWidth="1"/>
    <col min="4370" max="4370" width="15.140625" style="3" customWidth="1"/>
    <col min="4371" max="4371" width="18.140625" style="3" customWidth="1"/>
    <col min="4372" max="4372" width="8.28515625" style="3" customWidth="1"/>
    <col min="4373" max="4373" width="17.7109375" style="3" customWidth="1"/>
    <col min="4374" max="4614" width="9.140625" style="3"/>
    <col min="4615" max="4615" width="6.7109375" style="3" customWidth="1"/>
    <col min="4616" max="4616" width="6.42578125" style="3" customWidth="1"/>
    <col min="4617" max="4617" width="12" style="3" customWidth="1"/>
    <col min="4618" max="4618" width="21.28515625" style="3" customWidth="1"/>
    <col min="4619" max="4619" width="11.7109375" style="3" customWidth="1"/>
    <col min="4620" max="4622" width="11.28515625" style="3" customWidth="1"/>
    <col min="4623" max="4623" width="5.7109375" style="3" customWidth="1"/>
    <col min="4624" max="4624" width="4.85546875" style="3" customWidth="1"/>
    <col min="4625" max="4625" width="7.7109375" style="3" customWidth="1"/>
    <col min="4626" max="4626" width="15.140625" style="3" customWidth="1"/>
    <col min="4627" max="4627" width="18.140625" style="3" customWidth="1"/>
    <col min="4628" max="4628" width="8.28515625" style="3" customWidth="1"/>
    <col min="4629" max="4629" width="17.7109375" style="3" customWidth="1"/>
    <col min="4630" max="4870" width="9.140625" style="3"/>
    <col min="4871" max="4871" width="6.7109375" style="3" customWidth="1"/>
    <col min="4872" max="4872" width="6.42578125" style="3" customWidth="1"/>
    <col min="4873" max="4873" width="12" style="3" customWidth="1"/>
    <col min="4874" max="4874" width="21.28515625" style="3" customWidth="1"/>
    <col min="4875" max="4875" width="11.7109375" style="3" customWidth="1"/>
    <col min="4876" max="4878" width="11.28515625" style="3" customWidth="1"/>
    <col min="4879" max="4879" width="5.7109375" style="3" customWidth="1"/>
    <col min="4880" max="4880" width="4.85546875" style="3" customWidth="1"/>
    <col min="4881" max="4881" width="7.7109375" style="3" customWidth="1"/>
    <col min="4882" max="4882" width="15.140625" style="3" customWidth="1"/>
    <col min="4883" max="4883" width="18.140625" style="3" customWidth="1"/>
    <col min="4884" max="4884" width="8.28515625" style="3" customWidth="1"/>
    <col min="4885" max="4885" width="17.7109375" style="3" customWidth="1"/>
    <col min="4886" max="5126" width="9.140625" style="3"/>
    <col min="5127" max="5127" width="6.7109375" style="3" customWidth="1"/>
    <col min="5128" max="5128" width="6.42578125" style="3" customWidth="1"/>
    <col min="5129" max="5129" width="12" style="3" customWidth="1"/>
    <col min="5130" max="5130" width="21.28515625" style="3" customWidth="1"/>
    <col min="5131" max="5131" width="11.7109375" style="3" customWidth="1"/>
    <col min="5132" max="5134" width="11.28515625" style="3" customWidth="1"/>
    <col min="5135" max="5135" width="5.7109375" style="3" customWidth="1"/>
    <col min="5136" max="5136" width="4.85546875" style="3" customWidth="1"/>
    <col min="5137" max="5137" width="7.7109375" style="3" customWidth="1"/>
    <col min="5138" max="5138" width="15.140625" style="3" customWidth="1"/>
    <col min="5139" max="5139" width="18.140625" style="3" customWidth="1"/>
    <col min="5140" max="5140" width="8.28515625" style="3" customWidth="1"/>
    <col min="5141" max="5141" width="17.7109375" style="3" customWidth="1"/>
    <col min="5142" max="5382" width="9.140625" style="3"/>
    <col min="5383" max="5383" width="6.7109375" style="3" customWidth="1"/>
    <col min="5384" max="5384" width="6.42578125" style="3" customWidth="1"/>
    <col min="5385" max="5385" width="12" style="3" customWidth="1"/>
    <col min="5386" max="5386" width="21.28515625" style="3" customWidth="1"/>
    <col min="5387" max="5387" width="11.7109375" style="3" customWidth="1"/>
    <col min="5388" max="5390" width="11.28515625" style="3" customWidth="1"/>
    <col min="5391" max="5391" width="5.7109375" style="3" customWidth="1"/>
    <col min="5392" max="5392" width="4.85546875" style="3" customWidth="1"/>
    <col min="5393" max="5393" width="7.7109375" style="3" customWidth="1"/>
    <col min="5394" max="5394" width="15.140625" style="3" customWidth="1"/>
    <col min="5395" max="5395" width="18.140625" style="3" customWidth="1"/>
    <col min="5396" max="5396" width="8.28515625" style="3" customWidth="1"/>
    <col min="5397" max="5397" width="17.7109375" style="3" customWidth="1"/>
    <col min="5398" max="5638" width="9.140625" style="3"/>
    <col min="5639" max="5639" width="6.7109375" style="3" customWidth="1"/>
    <col min="5640" max="5640" width="6.42578125" style="3" customWidth="1"/>
    <col min="5641" max="5641" width="12" style="3" customWidth="1"/>
    <col min="5642" max="5642" width="21.28515625" style="3" customWidth="1"/>
    <col min="5643" max="5643" width="11.7109375" style="3" customWidth="1"/>
    <col min="5644" max="5646" width="11.28515625" style="3" customWidth="1"/>
    <col min="5647" max="5647" width="5.7109375" style="3" customWidth="1"/>
    <col min="5648" max="5648" width="4.85546875" style="3" customWidth="1"/>
    <col min="5649" max="5649" width="7.7109375" style="3" customWidth="1"/>
    <col min="5650" max="5650" width="15.140625" style="3" customWidth="1"/>
    <col min="5651" max="5651" width="18.140625" style="3" customWidth="1"/>
    <col min="5652" max="5652" width="8.28515625" style="3" customWidth="1"/>
    <col min="5653" max="5653" width="17.7109375" style="3" customWidth="1"/>
    <col min="5654" max="5894" width="9.140625" style="3"/>
    <col min="5895" max="5895" width="6.7109375" style="3" customWidth="1"/>
    <col min="5896" max="5896" width="6.42578125" style="3" customWidth="1"/>
    <col min="5897" max="5897" width="12" style="3" customWidth="1"/>
    <col min="5898" max="5898" width="21.28515625" style="3" customWidth="1"/>
    <col min="5899" max="5899" width="11.7109375" style="3" customWidth="1"/>
    <col min="5900" max="5902" width="11.28515625" style="3" customWidth="1"/>
    <col min="5903" max="5903" width="5.7109375" style="3" customWidth="1"/>
    <col min="5904" max="5904" width="4.85546875" style="3" customWidth="1"/>
    <col min="5905" max="5905" width="7.7109375" style="3" customWidth="1"/>
    <col min="5906" max="5906" width="15.140625" style="3" customWidth="1"/>
    <col min="5907" max="5907" width="18.140625" style="3" customWidth="1"/>
    <col min="5908" max="5908" width="8.28515625" style="3" customWidth="1"/>
    <col min="5909" max="5909" width="17.7109375" style="3" customWidth="1"/>
    <col min="5910" max="6150" width="9.140625" style="3"/>
    <col min="6151" max="6151" width="6.7109375" style="3" customWidth="1"/>
    <col min="6152" max="6152" width="6.42578125" style="3" customWidth="1"/>
    <col min="6153" max="6153" width="12" style="3" customWidth="1"/>
    <col min="6154" max="6154" width="21.28515625" style="3" customWidth="1"/>
    <col min="6155" max="6155" width="11.7109375" style="3" customWidth="1"/>
    <col min="6156" max="6158" width="11.28515625" style="3" customWidth="1"/>
    <col min="6159" max="6159" width="5.7109375" style="3" customWidth="1"/>
    <col min="6160" max="6160" width="4.85546875" style="3" customWidth="1"/>
    <col min="6161" max="6161" width="7.7109375" style="3" customWidth="1"/>
    <col min="6162" max="6162" width="15.140625" style="3" customWidth="1"/>
    <col min="6163" max="6163" width="18.140625" style="3" customWidth="1"/>
    <col min="6164" max="6164" width="8.28515625" style="3" customWidth="1"/>
    <col min="6165" max="6165" width="17.7109375" style="3" customWidth="1"/>
    <col min="6166" max="6406" width="9.140625" style="3"/>
    <col min="6407" max="6407" width="6.7109375" style="3" customWidth="1"/>
    <col min="6408" max="6408" width="6.42578125" style="3" customWidth="1"/>
    <col min="6409" max="6409" width="12" style="3" customWidth="1"/>
    <col min="6410" max="6410" width="21.28515625" style="3" customWidth="1"/>
    <col min="6411" max="6411" width="11.7109375" style="3" customWidth="1"/>
    <col min="6412" max="6414" width="11.28515625" style="3" customWidth="1"/>
    <col min="6415" max="6415" width="5.7109375" style="3" customWidth="1"/>
    <col min="6416" max="6416" width="4.85546875" style="3" customWidth="1"/>
    <col min="6417" max="6417" width="7.7109375" style="3" customWidth="1"/>
    <col min="6418" max="6418" width="15.140625" style="3" customWidth="1"/>
    <col min="6419" max="6419" width="18.140625" style="3" customWidth="1"/>
    <col min="6420" max="6420" width="8.28515625" style="3" customWidth="1"/>
    <col min="6421" max="6421" width="17.7109375" style="3" customWidth="1"/>
    <col min="6422" max="6662" width="9.140625" style="3"/>
    <col min="6663" max="6663" width="6.7109375" style="3" customWidth="1"/>
    <col min="6664" max="6664" width="6.42578125" style="3" customWidth="1"/>
    <col min="6665" max="6665" width="12" style="3" customWidth="1"/>
    <col min="6666" max="6666" width="21.28515625" style="3" customWidth="1"/>
    <col min="6667" max="6667" width="11.7109375" style="3" customWidth="1"/>
    <col min="6668" max="6670" width="11.28515625" style="3" customWidth="1"/>
    <col min="6671" max="6671" width="5.7109375" style="3" customWidth="1"/>
    <col min="6672" max="6672" width="4.85546875" style="3" customWidth="1"/>
    <col min="6673" max="6673" width="7.7109375" style="3" customWidth="1"/>
    <col min="6674" max="6674" width="15.140625" style="3" customWidth="1"/>
    <col min="6675" max="6675" width="18.140625" style="3" customWidth="1"/>
    <col min="6676" max="6676" width="8.28515625" style="3" customWidth="1"/>
    <col min="6677" max="6677" width="17.7109375" style="3" customWidth="1"/>
    <col min="6678" max="6918" width="9.140625" style="3"/>
    <col min="6919" max="6919" width="6.7109375" style="3" customWidth="1"/>
    <col min="6920" max="6920" width="6.42578125" style="3" customWidth="1"/>
    <col min="6921" max="6921" width="12" style="3" customWidth="1"/>
    <col min="6922" max="6922" width="21.28515625" style="3" customWidth="1"/>
    <col min="6923" max="6923" width="11.7109375" style="3" customWidth="1"/>
    <col min="6924" max="6926" width="11.28515625" style="3" customWidth="1"/>
    <col min="6927" max="6927" width="5.7109375" style="3" customWidth="1"/>
    <col min="6928" max="6928" width="4.85546875" style="3" customWidth="1"/>
    <col min="6929" max="6929" width="7.7109375" style="3" customWidth="1"/>
    <col min="6930" max="6930" width="15.140625" style="3" customWidth="1"/>
    <col min="6931" max="6931" width="18.140625" style="3" customWidth="1"/>
    <col min="6932" max="6932" width="8.28515625" style="3" customWidth="1"/>
    <col min="6933" max="6933" width="17.7109375" style="3" customWidth="1"/>
    <col min="6934" max="7174" width="9.140625" style="3"/>
    <col min="7175" max="7175" width="6.7109375" style="3" customWidth="1"/>
    <col min="7176" max="7176" width="6.42578125" style="3" customWidth="1"/>
    <col min="7177" max="7177" width="12" style="3" customWidth="1"/>
    <col min="7178" max="7178" width="21.28515625" style="3" customWidth="1"/>
    <col min="7179" max="7179" width="11.7109375" style="3" customWidth="1"/>
    <col min="7180" max="7182" width="11.28515625" style="3" customWidth="1"/>
    <col min="7183" max="7183" width="5.7109375" style="3" customWidth="1"/>
    <col min="7184" max="7184" width="4.85546875" style="3" customWidth="1"/>
    <col min="7185" max="7185" width="7.7109375" style="3" customWidth="1"/>
    <col min="7186" max="7186" width="15.140625" style="3" customWidth="1"/>
    <col min="7187" max="7187" width="18.140625" style="3" customWidth="1"/>
    <col min="7188" max="7188" width="8.28515625" style="3" customWidth="1"/>
    <col min="7189" max="7189" width="17.7109375" style="3" customWidth="1"/>
    <col min="7190" max="7430" width="9.140625" style="3"/>
    <col min="7431" max="7431" width="6.7109375" style="3" customWidth="1"/>
    <col min="7432" max="7432" width="6.42578125" style="3" customWidth="1"/>
    <col min="7433" max="7433" width="12" style="3" customWidth="1"/>
    <col min="7434" max="7434" width="21.28515625" style="3" customWidth="1"/>
    <col min="7435" max="7435" width="11.7109375" style="3" customWidth="1"/>
    <col min="7436" max="7438" width="11.28515625" style="3" customWidth="1"/>
    <col min="7439" max="7439" width="5.7109375" style="3" customWidth="1"/>
    <col min="7440" max="7440" width="4.85546875" style="3" customWidth="1"/>
    <col min="7441" max="7441" width="7.7109375" style="3" customWidth="1"/>
    <col min="7442" max="7442" width="15.140625" style="3" customWidth="1"/>
    <col min="7443" max="7443" width="18.140625" style="3" customWidth="1"/>
    <col min="7444" max="7444" width="8.28515625" style="3" customWidth="1"/>
    <col min="7445" max="7445" width="17.7109375" style="3" customWidth="1"/>
    <col min="7446" max="7686" width="9.140625" style="3"/>
    <col min="7687" max="7687" width="6.7109375" style="3" customWidth="1"/>
    <col min="7688" max="7688" width="6.42578125" style="3" customWidth="1"/>
    <col min="7689" max="7689" width="12" style="3" customWidth="1"/>
    <col min="7690" max="7690" width="21.28515625" style="3" customWidth="1"/>
    <col min="7691" max="7691" width="11.7109375" style="3" customWidth="1"/>
    <col min="7692" max="7694" width="11.28515625" style="3" customWidth="1"/>
    <col min="7695" max="7695" width="5.7109375" style="3" customWidth="1"/>
    <col min="7696" max="7696" width="4.85546875" style="3" customWidth="1"/>
    <col min="7697" max="7697" width="7.7109375" style="3" customWidth="1"/>
    <col min="7698" max="7698" width="15.140625" style="3" customWidth="1"/>
    <col min="7699" max="7699" width="18.140625" style="3" customWidth="1"/>
    <col min="7700" max="7700" width="8.28515625" style="3" customWidth="1"/>
    <col min="7701" max="7701" width="17.7109375" style="3" customWidth="1"/>
    <col min="7702" max="7942" width="9.140625" style="3"/>
    <col min="7943" max="7943" width="6.7109375" style="3" customWidth="1"/>
    <col min="7944" max="7944" width="6.42578125" style="3" customWidth="1"/>
    <col min="7945" max="7945" width="12" style="3" customWidth="1"/>
    <col min="7946" max="7946" width="21.28515625" style="3" customWidth="1"/>
    <col min="7947" max="7947" width="11.7109375" style="3" customWidth="1"/>
    <col min="7948" max="7950" width="11.28515625" style="3" customWidth="1"/>
    <col min="7951" max="7951" width="5.7109375" style="3" customWidth="1"/>
    <col min="7952" max="7952" width="4.85546875" style="3" customWidth="1"/>
    <col min="7953" max="7953" width="7.7109375" style="3" customWidth="1"/>
    <col min="7954" max="7954" width="15.140625" style="3" customWidth="1"/>
    <col min="7955" max="7955" width="18.140625" style="3" customWidth="1"/>
    <col min="7956" max="7956" width="8.28515625" style="3" customWidth="1"/>
    <col min="7957" max="7957" width="17.7109375" style="3" customWidth="1"/>
    <col min="7958" max="8198" width="9.140625" style="3"/>
    <col min="8199" max="8199" width="6.7109375" style="3" customWidth="1"/>
    <col min="8200" max="8200" width="6.42578125" style="3" customWidth="1"/>
    <col min="8201" max="8201" width="12" style="3" customWidth="1"/>
    <col min="8202" max="8202" width="21.28515625" style="3" customWidth="1"/>
    <col min="8203" max="8203" width="11.7109375" style="3" customWidth="1"/>
    <col min="8204" max="8206" width="11.28515625" style="3" customWidth="1"/>
    <col min="8207" max="8207" width="5.7109375" style="3" customWidth="1"/>
    <col min="8208" max="8208" width="4.85546875" style="3" customWidth="1"/>
    <col min="8209" max="8209" width="7.7109375" style="3" customWidth="1"/>
    <col min="8210" max="8210" width="15.140625" style="3" customWidth="1"/>
    <col min="8211" max="8211" width="18.140625" style="3" customWidth="1"/>
    <col min="8212" max="8212" width="8.28515625" style="3" customWidth="1"/>
    <col min="8213" max="8213" width="17.7109375" style="3" customWidth="1"/>
    <col min="8214" max="8454" width="9.140625" style="3"/>
    <col min="8455" max="8455" width="6.7109375" style="3" customWidth="1"/>
    <col min="8456" max="8456" width="6.42578125" style="3" customWidth="1"/>
    <col min="8457" max="8457" width="12" style="3" customWidth="1"/>
    <col min="8458" max="8458" width="21.28515625" style="3" customWidth="1"/>
    <col min="8459" max="8459" width="11.7109375" style="3" customWidth="1"/>
    <col min="8460" max="8462" width="11.28515625" style="3" customWidth="1"/>
    <col min="8463" max="8463" width="5.7109375" style="3" customWidth="1"/>
    <col min="8464" max="8464" width="4.85546875" style="3" customWidth="1"/>
    <col min="8465" max="8465" width="7.7109375" style="3" customWidth="1"/>
    <col min="8466" max="8466" width="15.140625" style="3" customWidth="1"/>
    <col min="8467" max="8467" width="18.140625" style="3" customWidth="1"/>
    <col min="8468" max="8468" width="8.28515625" style="3" customWidth="1"/>
    <col min="8469" max="8469" width="17.7109375" style="3" customWidth="1"/>
    <col min="8470" max="8710" width="9.140625" style="3"/>
    <col min="8711" max="8711" width="6.7109375" style="3" customWidth="1"/>
    <col min="8712" max="8712" width="6.42578125" style="3" customWidth="1"/>
    <col min="8713" max="8713" width="12" style="3" customWidth="1"/>
    <col min="8714" max="8714" width="21.28515625" style="3" customWidth="1"/>
    <col min="8715" max="8715" width="11.7109375" style="3" customWidth="1"/>
    <col min="8716" max="8718" width="11.28515625" style="3" customWidth="1"/>
    <col min="8719" max="8719" width="5.7109375" style="3" customWidth="1"/>
    <col min="8720" max="8720" width="4.85546875" style="3" customWidth="1"/>
    <col min="8721" max="8721" width="7.7109375" style="3" customWidth="1"/>
    <col min="8722" max="8722" width="15.140625" style="3" customWidth="1"/>
    <col min="8723" max="8723" width="18.140625" style="3" customWidth="1"/>
    <col min="8724" max="8724" width="8.28515625" style="3" customWidth="1"/>
    <col min="8725" max="8725" width="17.7109375" style="3" customWidth="1"/>
    <col min="8726" max="8966" width="9.140625" style="3"/>
    <col min="8967" max="8967" width="6.7109375" style="3" customWidth="1"/>
    <col min="8968" max="8968" width="6.42578125" style="3" customWidth="1"/>
    <col min="8969" max="8969" width="12" style="3" customWidth="1"/>
    <col min="8970" max="8970" width="21.28515625" style="3" customWidth="1"/>
    <col min="8971" max="8971" width="11.7109375" style="3" customWidth="1"/>
    <col min="8972" max="8974" width="11.28515625" style="3" customWidth="1"/>
    <col min="8975" max="8975" width="5.7109375" style="3" customWidth="1"/>
    <col min="8976" max="8976" width="4.85546875" style="3" customWidth="1"/>
    <col min="8977" max="8977" width="7.7109375" style="3" customWidth="1"/>
    <col min="8978" max="8978" width="15.140625" style="3" customWidth="1"/>
    <col min="8979" max="8979" width="18.140625" style="3" customWidth="1"/>
    <col min="8980" max="8980" width="8.28515625" style="3" customWidth="1"/>
    <col min="8981" max="8981" width="17.7109375" style="3" customWidth="1"/>
    <col min="8982" max="9222" width="9.140625" style="3"/>
    <col min="9223" max="9223" width="6.7109375" style="3" customWidth="1"/>
    <col min="9224" max="9224" width="6.42578125" style="3" customWidth="1"/>
    <col min="9225" max="9225" width="12" style="3" customWidth="1"/>
    <col min="9226" max="9226" width="21.28515625" style="3" customWidth="1"/>
    <col min="9227" max="9227" width="11.7109375" style="3" customWidth="1"/>
    <col min="9228" max="9230" width="11.28515625" style="3" customWidth="1"/>
    <col min="9231" max="9231" width="5.7109375" style="3" customWidth="1"/>
    <col min="9232" max="9232" width="4.85546875" style="3" customWidth="1"/>
    <col min="9233" max="9233" width="7.7109375" style="3" customWidth="1"/>
    <col min="9234" max="9234" width="15.140625" style="3" customWidth="1"/>
    <col min="9235" max="9235" width="18.140625" style="3" customWidth="1"/>
    <col min="9236" max="9236" width="8.28515625" style="3" customWidth="1"/>
    <col min="9237" max="9237" width="17.7109375" style="3" customWidth="1"/>
    <col min="9238" max="9478" width="9.140625" style="3"/>
    <col min="9479" max="9479" width="6.7109375" style="3" customWidth="1"/>
    <col min="9480" max="9480" width="6.42578125" style="3" customWidth="1"/>
    <col min="9481" max="9481" width="12" style="3" customWidth="1"/>
    <col min="9482" max="9482" width="21.28515625" style="3" customWidth="1"/>
    <col min="9483" max="9483" width="11.7109375" style="3" customWidth="1"/>
    <col min="9484" max="9486" width="11.28515625" style="3" customWidth="1"/>
    <col min="9487" max="9487" width="5.7109375" style="3" customWidth="1"/>
    <col min="9488" max="9488" width="4.85546875" style="3" customWidth="1"/>
    <col min="9489" max="9489" width="7.7109375" style="3" customWidth="1"/>
    <col min="9490" max="9490" width="15.140625" style="3" customWidth="1"/>
    <col min="9491" max="9491" width="18.140625" style="3" customWidth="1"/>
    <col min="9492" max="9492" width="8.28515625" style="3" customWidth="1"/>
    <col min="9493" max="9493" width="17.7109375" style="3" customWidth="1"/>
    <col min="9494" max="9734" width="9.140625" style="3"/>
    <col min="9735" max="9735" width="6.7109375" style="3" customWidth="1"/>
    <col min="9736" max="9736" width="6.42578125" style="3" customWidth="1"/>
    <col min="9737" max="9737" width="12" style="3" customWidth="1"/>
    <col min="9738" max="9738" width="21.28515625" style="3" customWidth="1"/>
    <col min="9739" max="9739" width="11.7109375" style="3" customWidth="1"/>
    <col min="9740" max="9742" width="11.28515625" style="3" customWidth="1"/>
    <col min="9743" max="9743" width="5.7109375" style="3" customWidth="1"/>
    <col min="9744" max="9744" width="4.85546875" style="3" customWidth="1"/>
    <col min="9745" max="9745" width="7.7109375" style="3" customWidth="1"/>
    <col min="9746" max="9746" width="15.140625" style="3" customWidth="1"/>
    <col min="9747" max="9747" width="18.140625" style="3" customWidth="1"/>
    <col min="9748" max="9748" width="8.28515625" style="3" customWidth="1"/>
    <col min="9749" max="9749" width="17.7109375" style="3" customWidth="1"/>
    <col min="9750" max="9990" width="9.140625" style="3"/>
    <col min="9991" max="9991" width="6.7109375" style="3" customWidth="1"/>
    <col min="9992" max="9992" width="6.42578125" style="3" customWidth="1"/>
    <col min="9993" max="9993" width="12" style="3" customWidth="1"/>
    <col min="9994" max="9994" width="21.28515625" style="3" customWidth="1"/>
    <col min="9995" max="9995" width="11.7109375" style="3" customWidth="1"/>
    <col min="9996" max="9998" width="11.28515625" style="3" customWidth="1"/>
    <col min="9999" max="9999" width="5.7109375" style="3" customWidth="1"/>
    <col min="10000" max="10000" width="4.85546875" style="3" customWidth="1"/>
    <col min="10001" max="10001" width="7.7109375" style="3" customWidth="1"/>
    <col min="10002" max="10002" width="15.140625" style="3" customWidth="1"/>
    <col min="10003" max="10003" width="18.140625" style="3" customWidth="1"/>
    <col min="10004" max="10004" width="8.28515625" style="3" customWidth="1"/>
    <col min="10005" max="10005" width="17.7109375" style="3" customWidth="1"/>
    <col min="10006" max="10246" width="9.140625" style="3"/>
    <col min="10247" max="10247" width="6.7109375" style="3" customWidth="1"/>
    <col min="10248" max="10248" width="6.42578125" style="3" customWidth="1"/>
    <col min="10249" max="10249" width="12" style="3" customWidth="1"/>
    <col min="10250" max="10250" width="21.28515625" style="3" customWidth="1"/>
    <col min="10251" max="10251" width="11.7109375" style="3" customWidth="1"/>
    <col min="10252" max="10254" width="11.28515625" style="3" customWidth="1"/>
    <col min="10255" max="10255" width="5.7109375" style="3" customWidth="1"/>
    <col min="10256" max="10256" width="4.85546875" style="3" customWidth="1"/>
    <col min="10257" max="10257" width="7.7109375" style="3" customWidth="1"/>
    <col min="10258" max="10258" width="15.140625" style="3" customWidth="1"/>
    <col min="10259" max="10259" width="18.140625" style="3" customWidth="1"/>
    <col min="10260" max="10260" width="8.28515625" style="3" customWidth="1"/>
    <col min="10261" max="10261" width="17.7109375" style="3" customWidth="1"/>
    <col min="10262" max="10502" width="9.140625" style="3"/>
    <col min="10503" max="10503" width="6.7109375" style="3" customWidth="1"/>
    <col min="10504" max="10504" width="6.42578125" style="3" customWidth="1"/>
    <col min="10505" max="10505" width="12" style="3" customWidth="1"/>
    <col min="10506" max="10506" width="21.28515625" style="3" customWidth="1"/>
    <col min="10507" max="10507" width="11.7109375" style="3" customWidth="1"/>
    <col min="10508" max="10510" width="11.28515625" style="3" customWidth="1"/>
    <col min="10511" max="10511" width="5.7109375" style="3" customWidth="1"/>
    <col min="10512" max="10512" width="4.85546875" style="3" customWidth="1"/>
    <col min="10513" max="10513" width="7.7109375" style="3" customWidth="1"/>
    <col min="10514" max="10514" width="15.140625" style="3" customWidth="1"/>
    <col min="10515" max="10515" width="18.140625" style="3" customWidth="1"/>
    <col min="10516" max="10516" width="8.28515625" style="3" customWidth="1"/>
    <col min="10517" max="10517" width="17.7109375" style="3" customWidth="1"/>
    <col min="10518" max="10758" width="9.140625" style="3"/>
    <col min="10759" max="10759" width="6.7109375" style="3" customWidth="1"/>
    <col min="10760" max="10760" width="6.42578125" style="3" customWidth="1"/>
    <col min="10761" max="10761" width="12" style="3" customWidth="1"/>
    <col min="10762" max="10762" width="21.28515625" style="3" customWidth="1"/>
    <col min="10763" max="10763" width="11.7109375" style="3" customWidth="1"/>
    <col min="10764" max="10766" width="11.28515625" style="3" customWidth="1"/>
    <col min="10767" max="10767" width="5.7109375" style="3" customWidth="1"/>
    <col min="10768" max="10768" width="4.85546875" style="3" customWidth="1"/>
    <col min="10769" max="10769" width="7.7109375" style="3" customWidth="1"/>
    <col min="10770" max="10770" width="15.140625" style="3" customWidth="1"/>
    <col min="10771" max="10771" width="18.140625" style="3" customWidth="1"/>
    <col min="10772" max="10772" width="8.28515625" style="3" customWidth="1"/>
    <col min="10773" max="10773" width="17.7109375" style="3" customWidth="1"/>
    <col min="10774" max="11014" width="9.140625" style="3"/>
    <col min="11015" max="11015" width="6.7109375" style="3" customWidth="1"/>
    <col min="11016" max="11016" width="6.42578125" style="3" customWidth="1"/>
    <col min="11017" max="11017" width="12" style="3" customWidth="1"/>
    <col min="11018" max="11018" width="21.28515625" style="3" customWidth="1"/>
    <col min="11019" max="11019" width="11.7109375" style="3" customWidth="1"/>
    <col min="11020" max="11022" width="11.28515625" style="3" customWidth="1"/>
    <col min="11023" max="11023" width="5.7109375" style="3" customWidth="1"/>
    <col min="11024" max="11024" width="4.85546875" style="3" customWidth="1"/>
    <col min="11025" max="11025" width="7.7109375" style="3" customWidth="1"/>
    <col min="11026" max="11026" width="15.140625" style="3" customWidth="1"/>
    <col min="11027" max="11027" width="18.140625" style="3" customWidth="1"/>
    <col min="11028" max="11028" width="8.28515625" style="3" customWidth="1"/>
    <col min="11029" max="11029" width="17.7109375" style="3" customWidth="1"/>
    <col min="11030" max="11270" width="9.140625" style="3"/>
    <col min="11271" max="11271" width="6.7109375" style="3" customWidth="1"/>
    <col min="11272" max="11272" width="6.42578125" style="3" customWidth="1"/>
    <col min="11273" max="11273" width="12" style="3" customWidth="1"/>
    <col min="11274" max="11274" width="21.28515625" style="3" customWidth="1"/>
    <col min="11275" max="11275" width="11.7109375" style="3" customWidth="1"/>
    <col min="11276" max="11278" width="11.28515625" style="3" customWidth="1"/>
    <col min="11279" max="11279" width="5.7109375" style="3" customWidth="1"/>
    <col min="11280" max="11280" width="4.85546875" style="3" customWidth="1"/>
    <col min="11281" max="11281" width="7.7109375" style="3" customWidth="1"/>
    <col min="11282" max="11282" width="15.140625" style="3" customWidth="1"/>
    <col min="11283" max="11283" width="18.140625" style="3" customWidth="1"/>
    <col min="11284" max="11284" width="8.28515625" style="3" customWidth="1"/>
    <col min="11285" max="11285" width="17.7109375" style="3" customWidth="1"/>
    <col min="11286" max="11526" width="9.140625" style="3"/>
    <col min="11527" max="11527" width="6.7109375" style="3" customWidth="1"/>
    <col min="11528" max="11528" width="6.42578125" style="3" customWidth="1"/>
    <col min="11529" max="11529" width="12" style="3" customWidth="1"/>
    <col min="11530" max="11530" width="21.28515625" style="3" customWidth="1"/>
    <col min="11531" max="11531" width="11.7109375" style="3" customWidth="1"/>
    <col min="11532" max="11534" width="11.28515625" style="3" customWidth="1"/>
    <col min="11535" max="11535" width="5.7109375" style="3" customWidth="1"/>
    <col min="11536" max="11536" width="4.85546875" style="3" customWidth="1"/>
    <col min="11537" max="11537" width="7.7109375" style="3" customWidth="1"/>
    <col min="11538" max="11538" width="15.140625" style="3" customWidth="1"/>
    <col min="11539" max="11539" width="18.140625" style="3" customWidth="1"/>
    <col min="11540" max="11540" width="8.28515625" style="3" customWidth="1"/>
    <col min="11541" max="11541" width="17.7109375" style="3" customWidth="1"/>
    <col min="11542" max="11782" width="9.140625" style="3"/>
    <col min="11783" max="11783" width="6.7109375" style="3" customWidth="1"/>
    <col min="11784" max="11784" width="6.42578125" style="3" customWidth="1"/>
    <col min="11785" max="11785" width="12" style="3" customWidth="1"/>
    <col min="11786" max="11786" width="21.28515625" style="3" customWidth="1"/>
    <col min="11787" max="11787" width="11.7109375" style="3" customWidth="1"/>
    <col min="11788" max="11790" width="11.28515625" style="3" customWidth="1"/>
    <col min="11791" max="11791" width="5.7109375" style="3" customWidth="1"/>
    <col min="11792" max="11792" width="4.85546875" style="3" customWidth="1"/>
    <col min="11793" max="11793" width="7.7109375" style="3" customWidth="1"/>
    <col min="11794" max="11794" width="15.140625" style="3" customWidth="1"/>
    <col min="11795" max="11795" width="18.140625" style="3" customWidth="1"/>
    <col min="11796" max="11796" width="8.28515625" style="3" customWidth="1"/>
    <col min="11797" max="11797" width="17.7109375" style="3" customWidth="1"/>
    <col min="11798" max="12038" width="9.140625" style="3"/>
    <col min="12039" max="12039" width="6.7109375" style="3" customWidth="1"/>
    <col min="12040" max="12040" width="6.42578125" style="3" customWidth="1"/>
    <col min="12041" max="12041" width="12" style="3" customWidth="1"/>
    <col min="12042" max="12042" width="21.28515625" style="3" customWidth="1"/>
    <col min="12043" max="12043" width="11.7109375" style="3" customWidth="1"/>
    <col min="12044" max="12046" width="11.28515625" style="3" customWidth="1"/>
    <col min="12047" max="12047" width="5.7109375" style="3" customWidth="1"/>
    <col min="12048" max="12048" width="4.85546875" style="3" customWidth="1"/>
    <col min="12049" max="12049" width="7.7109375" style="3" customWidth="1"/>
    <col min="12050" max="12050" width="15.140625" style="3" customWidth="1"/>
    <col min="12051" max="12051" width="18.140625" style="3" customWidth="1"/>
    <col min="12052" max="12052" width="8.28515625" style="3" customWidth="1"/>
    <col min="12053" max="12053" width="17.7109375" style="3" customWidth="1"/>
    <col min="12054" max="12294" width="9.140625" style="3"/>
    <col min="12295" max="12295" width="6.7109375" style="3" customWidth="1"/>
    <col min="12296" max="12296" width="6.42578125" style="3" customWidth="1"/>
    <col min="12297" max="12297" width="12" style="3" customWidth="1"/>
    <col min="12298" max="12298" width="21.28515625" style="3" customWidth="1"/>
    <col min="12299" max="12299" width="11.7109375" style="3" customWidth="1"/>
    <col min="12300" max="12302" width="11.28515625" style="3" customWidth="1"/>
    <col min="12303" max="12303" width="5.7109375" style="3" customWidth="1"/>
    <col min="12304" max="12304" width="4.85546875" style="3" customWidth="1"/>
    <col min="12305" max="12305" width="7.7109375" style="3" customWidth="1"/>
    <col min="12306" max="12306" width="15.140625" style="3" customWidth="1"/>
    <col min="12307" max="12307" width="18.140625" style="3" customWidth="1"/>
    <col min="12308" max="12308" width="8.28515625" style="3" customWidth="1"/>
    <col min="12309" max="12309" width="17.7109375" style="3" customWidth="1"/>
    <col min="12310" max="12550" width="9.140625" style="3"/>
    <col min="12551" max="12551" width="6.7109375" style="3" customWidth="1"/>
    <col min="12552" max="12552" width="6.42578125" style="3" customWidth="1"/>
    <col min="12553" max="12553" width="12" style="3" customWidth="1"/>
    <col min="12554" max="12554" width="21.28515625" style="3" customWidth="1"/>
    <col min="12555" max="12555" width="11.7109375" style="3" customWidth="1"/>
    <col min="12556" max="12558" width="11.28515625" style="3" customWidth="1"/>
    <col min="12559" max="12559" width="5.7109375" style="3" customWidth="1"/>
    <col min="12560" max="12560" width="4.85546875" style="3" customWidth="1"/>
    <col min="12561" max="12561" width="7.7109375" style="3" customWidth="1"/>
    <col min="12562" max="12562" width="15.140625" style="3" customWidth="1"/>
    <col min="12563" max="12563" width="18.140625" style="3" customWidth="1"/>
    <col min="12564" max="12564" width="8.28515625" style="3" customWidth="1"/>
    <col min="12565" max="12565" width="17.7109375" style="3" customWidth="1"/>
    <col min="12566" max="12806" width="9.140625" style="3"/>
    <col min="12807" max="12807" width="6.7109375" style="3" customWidth="1"/>
    <col min="12808" max="12808" width="6.42578125" style="3" customWidth="1"/>
    <col min="12809" max="12809" width="12" style="3" customWidth="1"/>
    <col min="12810" max="12810" width="21.28515625" style="3" customWidth="1"/>
    <col min="12811" max="12811" width="11.7109375" style="3" customWidth="1"/>
    <col min="12812" max="12814" width="11.28515625" style="3" customWidth="1"/>
    <col min="12815" max="12815" width="5.7109375" style="3" customWidth="1"/>
    <col min="12816" max="12816" width="4.85546875" style="3" customWidth="1"/>
    <col min="12817" max="12817" width="7.7109375" style="3" customWidth="1"/>
    <col min="12818" max="12818" width="15.140625" style="3" customWidth="1"/>
    <col min="12819" max="12819" width="18.140625" style="3" customWidth="1"/>
    <col min="12820" max="12820" width="8.28515625" style="3" customWidth="1"/>
    <col min="12821" max="12821" width="17.7109375" style="3" customWidth="1"/>
    <col min="12822" max="13062" width="9.140625" style="3"/>
    <col min="13063" max="13063" width="6.7109375" style="3" customWidth="1"/>
    <col min="13064" max="13064" width="6.42578125" style="3" customWidth="1"/>
    <col min="13065" max="13065" width="12" style="3" customWidth="1"/>
    <col min="13066" max="13066" width="21.28515625" style="3" customWidth="1"/>
    <col min="13067" max="13067" width="11.7109375" style="3" customWidth="1"/>
    <col min="13068" max="13070" width="11.28515625" style="3" customWidth="1"/>
    <col min="13071" max="13071" width="5.7109375" style="3" customWidth="1"/>
    <col min="13072" max="13072" width="4.85546875" style="3" customWidth="1"/>
    <col min="13073" max="13073" width="7.7109375" style="3" customWidth="1"/>
    <col min="13074" max="13074" width="15.140625" style="3" customWidth="1"/>
    <col min="13075" max="13075" width="18.140625" style="3" customWidth="1"/>
    <col min="13076" max="13076" width="8.28515625" style="3" customWidth="1"/>
    <col min="13077" max="13077" width="17.7109375" style="3" customWidth="1"/>
    <col min="13078" max="13318" width="9.140625" style="3"/>
    <col min="13319" max="13319" width="6.7109375" style="3" customWidth="1"/>
    <col min="13320" max="13320" width="6.42578125" style="3" customWidth="1"/>
    <col min="13321" max="13321" width="12" style="3" customWidth="1"/>
    <col min="13322" max="13322" width="21.28515625" style="3" customWidth="1"/>
    <col min="13323" max="13323" width="11.7109375" style="3" customWidth="1"/>
    <col min="13324" max="13326" width="11.28515625" style="3" customWidth="1"/>
    <col min="13327" max="13327" width="5.7109375" style="3" customWidth="1"/>
    <col min="13328" max="13328" width="4.85546875" style="3" customWidth="1"/>
    <col min="13329" max="13329" width="7.7109375" style="3" customWidth="1"/>
    <col min="13330" max="13330" width="15.140625" style="3" customWidth="1"/>
    <col min="13331" max="13331" width="18.140625" style="3" customWidth="1"/>
    <col min="13332" max="13332" width="8.28515625" style="3" customWidth="1"/>
    <col min="13333" max="13333" width="17.7109375" style="3" customWidth="1"/>
    <col min="13334" max="13574" width="9.140625" style="3"/>
    <col min="13575" max="13575" width="6.7109375" style="3" customWidth="1"/>
    <col min="13576" max="13576" width="6.42578125" style="3" customWidth="1"/>
    <col min="13577" max="13577" width="12" style="3" customWidth="1"/>
    <col min="13578" max="13578" width="21.28515625" style="3" customWidth="1"/>
    <col min="13579" max="13579" width="11.7109375" style="3" customWidth="1"/>
    <col min="13580" max="13582" width="11.28515625" style="3" customWidth="1"/>
    <col min="13583" max="13583" width="5.7109375" style="3" customWidth="1"/>
    <col min="13584" max="13584" width="4.85546875" style="3" customWidth="1"/>
    <col min="13585" max="13585" width="7.7109375" style="3" customWidth="1"/>
    <col min="13586" max="13586" width="15.140625" style="3" customWidth="1"/>
    <col min="13587" max="13587" width="18.140625" style="3" customWidth="1"/>
    <col min="13588" max="13588" width="8.28515625" style="3" customWidth="1"/>
    <col min="13589" max="13589" width="17.7109375" style="3" customWidth="1"/>
    <col min="13590" max="13830" width="9.140625" style="3"/>
    <col min="13831" max="13831" width="6.7109375" style="3" customWidth="1"/>
    <col min="13832" max="13832" width="6.42578125" style="3" customWidth="1"/>
    <col min="13833" max="13833" width="12" style="3" customWidth="1"/>
    <col min="13834" max="13834" width="21.28515625" style="3" customWidth="1"/>
    <col min="13835" max="13835" width="11.7109375" style="3" customWidth="1"/>
    <col min="13836" max="13838" width="11.28515625" style="3" customWidth="1"/>
    <col min="13839" max="13839" width="5.7109375" style="3" customWidth="1"/>
    <col min="13840" max="13840" width="4.85546875" style="3" customWidth="1"/>
    <col min="13841" max="13841" width="7.7109375" style="3" customWidth="1"/>
    <col min="13842" max="13842" width="15.140625" style="3" customWidth="1"/>
    <col min="13843" max="13843" width="18.140625" style="3" customWidth="1"/>
    <col min="13844" max="13844" width="8.28515625" style="3" customWidth="1"/>
    <col min="13845" max="13845" width="17.7109375" style="3" customWidth="1"/>
    <col min="13846" max="14086" width="9.140625" style="3"/>
    <col min="14087" max="14087" width="6.7109375" style="3" customWidth="1"/>
    <col min="14088" max="14088" width="6.42578125" style="3" customWidth="1"/>
    <col min="14089" max="14089" width="12" style="3" customWidth="1"/>
    <col min="14090" max="14090" width="21.28515625" style="3" customWidth="1"/>
    <col min="14091" max="14091" width="11.7109375" style="3" customWidth="1"/>
    <col min="14092" max="14094" width="11.28515625" style="3" customWidth="1"/>
    <col min="14095" max="14095" width="5.7109375" style="3" customWidth="1"/>
    <col min="14096" max="14096" width="4.85546875" style="3" customWidth="1"/>
    <col min="14097" max="14097" width="7.7109375" style="3" customWidth="1"/>
    <col min="14098" max="14098" width="15.140625" style="3" customWidth="1"/>
    <col min="14099" max="14099" width="18.140625" style="3" customWidth="1"/>
    <col min="14100" max="14100" width="8.28515625" style="3" customWidth="1"/>
    <col min="14101" max="14101" width="17.7109375" style="3" customWidth="1"/>
    <col min="14102" max="14342" width="9.140625" style="3"/>
    <col min="14343" max="14343" width="6.7109375" style="3" customWidth="1"/>
    <col min="14344" max="14344" width="6.42578125" style="3" customWidth="1"/>
    <col min="14345" max="14345" width="12" style="3" customWidth="1"/>
    <col min="14346" max="14346" width="21.28515625" style="3" customWidth="1"/>
    <col min="14347" max="14347" width="11.7109375" style="3" customWidth="1"/>
    <col min="14348" max="14350" width="11.28515625" style="3" customWidth="1"/>
    <col min="14351" max="14351" width="5.7109375" style="3" customWidth="1"/>
    <col min="14352" max="14352" width="4.85546875" style="3" customWidth="1"/>
    <col min="14353" max="14353" width="7.7109375" style="3" customWidth="1"/>
    <col min="14354" max="14354" width="15.140625" style="3" customWidth="1"/>
    <col min="14355" max="14355" width="18.140625" style="3" customWidth="1"/>
    <col min="14356" max="14356" width="8.28515625" style="3" customWidth="1"/>
    <col min="14357" max="14357" width="17.7109375" style="3" customWidth="1"/>
    <col min="14358" max="14598" width="9.140625" style="3"/>
    <col min="14599" max="14599" width="6.7109375" style="3" customWidth="1"/>
    <col min="14600" max="14600" width="6.42578125" style="3" customWidth="1"/>
    <col min="14601" max="14601" width="12" style="3" customWidth="1"/>
    <col min="14602" max="14602" width="21.28515625" style="3" customWidth="1"/>
    <col min="14603" max="14603" width="11.7109375" style="3" customWidth="1"/>
    <col min="14604" max="14606" width="11.28515625" style="3" customWidth="1"/>
    <col min="14607" max="14607" width="5.7109375" style="3" customWidth="1"/>
    <col min="14608" max="14608" width="4.85546875" style="3" customWidth="1"/>
    <col min="14609" max="14609" width="7.7109375" style="3" customWidth="1"/>
    <col min="14610" max="14610" width="15.140625" style="3" customWidth="1"/>
    <col min="14611" max="14611" width="18.140625" style="3" customWidth="1"/>
    <col min="14612" max="14612" width="8.28515625" style="3" customWidth="1"/>
    <col min="14613" max="14613" width="17.7109375" style="3" customWidth="1"/>
    <col min="14614" max="14854" width="9.140625" style="3"/>
    <col min="14855" max="14855" width="6.7109375" style="3" customWidth="1"/>
    <col min="14856" max="14856" width="6.42578125" style="3" customWidth="1"/>
    <col min="14857" max="14857" width="12" style="3" customWidth="1"/>
    <col min="14858" max="14858" width="21.28515625" style="3" customWidth="1"/>
    <col min="14859" max="14859" width="11.7109375" style="3" customWidth="1"/>
    <col min="14860" max="14862" width="11.28515625" style="3" customWidth="1"/>
    <col min="14863" max="14863" width="5.7109375" style="3" customWidth="1"/>
    <col min="14864" max="14864" width="4.85546875" style="3" customWidth="1"/>
    <col min="14865" max="14865" width="7.7109375" style="3" customWidth="1"/>
    <col min="14866" max="14866" width="15.140625" style="3" customWidth="1"/>
    <col min="14867" max="14867" width="18.140625" style="3" customWidth="1"/>
    <col min="14868" max="14868" width="8.28515625" style="3" customWidth="1"/>
    <col min="14869" max="14869" width="17.7109375" style="3" customWidth="1"/>
    <col min="14870" max="15110" width="9.140625" style="3"/>
    <col min="15111" max="15111" width="6.7109375" style="3" customWidth="1"/>
    <col min="15112" max="15112" width="6.42578125" style="3" customWidth="1"/>
    <col min="15113" max="15113" width="12" style="3" customWidth="1"/>
    <col min="15114" max="15114" width="21.28515625" style="3" customWidth="1"/>
    <col min="15115" max="15115" width="11.7109375" style="3" customWidth="1"/>
    <col min="15116" max="15118" width="11.28515625" style="3" customWidth="1"/>
    <col min="15119" max="15119" width="5.7109375" style="3" customWidth="1"/>
    <col min="15120" max="15120" width="4.85546875" style="3" customWidth="1"/>
    <col min="15121" max="15121" width="7.7109375" style="3" customWidth="1"/>
    <col min="15122" max="15122" width="15.140625" style="3" customWidth="1"/>
    <col min="15123" max="15123" width="18.140625" style="3" customWidth="1"/>
    <col min="15124" max="15124" width="8.28515625" style="3" customWidth="1"/>
    <col min="15125" max="15125" width="17.7109375" style="3" customWidth="1"/>
    <col min="15126" max="15366" width="9.140625" style="3"/>
    <col min="15367" max="15367" width="6.7109375" style="3" customWidth="1"/>
    <col min="15368" max="15368" width="6.42578125" style="3" customWidth="1"/>
    <col min="15369" max="15369" width="12" style="3" customWidth="1"/>
    <col min="15370" max="15370" width="21.28515625" style="3" customWidth="1"/>
    <col min="15371" max="15371" width="11.7109375" style="3" customWidth="1"/>
    <col min="15372" max="15374" width="11.28515625" style="3" customWidth="1"/>
    <col min="15375" max="15375" width="5.7109375" style="3" customWidth="1"/>
    <col min="15376" max="15376" width="4.85546875" style="3" customWidth="1"/>
    <col min="15377" max="15377" width="7.7109375" style="3" customWidth="1"/>
    <col min="15378" max="15378" width="15.140625" style="3" customWidth="1"/>
    <col min="15379" max="15379" width="18.140625" style="3" customWidth="1"/>
    <col min="15380" max="15380" width="8.28515625" style="3" customWidth="1"/>
    <col min="15381" max="15381" width="17.7109375" style="3" customWidth="1"/>
    <col min="15382" max="15622" width="9.140625" style="3"/>
    <col min="15623" max="15623" width="6.7109375" style="3" customWidth="1"/>
    <col min="15624" max="15624" width="6.42578125" style="3" customWidth="1"/>
    <col min="15625" max="15625" width="12" style="3" customWidth="1"/>
    <col min="15626" max="15626" width="21.28515625" style="3" customWidth="1"/>
    <col min="15627" max="15627" width="11.7109375" style="3" customWidth="1"/>
    <col min="15628" max="15630" width="11.28515625" style="3" customWidth="1"/>
    <col min="15631" max="15631" width="5.7109375" style="3" customWidth="1"/>
    <col min="15632" max="15632" width="4.85546875" style="3" customWidth="1"/>
    <col min="15633" max="15633" width="7.7109375" style="3" customWidth="1"/>
    <col min="15634" max="15634" width="15.140625" style="3" customWidth="1"/>
    <col min="15635" max="15635" width="18.140625" style="3" customWidth="1"/>
    <col min="15636" max="15636" width="8.28515625" style="3" customWidth="1"/>
    <col min="15637" max="15637" width="17.7109375" style="3" customWidth="1"/>
    <col min="15638" max="15878" width="9.140625" style="3"/>
    <col min="15879" max="15879" width="6.7109375" style="3" customWidth="1"/>
    <col min="15880" max="15880" width="6.42578125" style="3" customWidth="1"/>
    <col min="15881" max="15881" width="12" style="3" customWidth="1"/>
    <col min="15882" max="15882" width="21.28515625" style="3" customWidth="1"/>
    <col min="15883" max="15883" width="11.7109375" style="3" customWidth="1"/>
    <col min="15884" max="15886" width="11.28515625" style="3" customWidth="1"/>
    <col min="15887" max="15887" width="5.7109375" style="3" customWidth="1"/>
    <col min="15888" max="15888" width="4.85546875" style="3" customWidth="1"/>
    <col min="15889" max="15889" width="7.7109375" style="3" customWidth="1"/>
    <col min="15890" max="15890" width="15.140625" style="3" customWidth="1"/>
    <col min="15891" max="15891" width="18.140625" style="3" customWidth="1"/>
    <col min="15892" max="15892" width="8.28515625" style="3" customWidth="1"/>
    <col min="15893" max="15893" width="17.7109375" style="3" customWidth="1"/>
    <col min="15894" max="16134" width="9.140625" style="3"/>
    <col min="16135" max="16135" width="6.7109375" style="3" customWidth="1"/>
    <col min="16136" max="16136" width="6.42578125" style="3" customWidth="1"/>
    <col min="16137" max="16137" width="12" style="3" customWidth="1"/>
    <col min="16138" max="16138" width="21.28515625" style="3" customWidth="1"/>
    <col min="16139" max="16139" width="11.7109375" style="3" customWidth="1"/>
    <col min="16140" max="16142" width="11.28515625" style="3" customWidth="1"/>
    <col min="16143" max="16143" width="5.7109375" style="3" customWidth="1"/>
    <col min="16144" max="16144" width="4.85546875" style="3" customWidth="1"/>
    <col min="16145" max="16145" width="7.7109375" style="3" customWidth="1"/>
    <col min="16146" max="16146" width="15.140625" style="3" customWidth="1"/>
    <col min="16147" max="16147" width="18.140625" style="3" customWidth="1"/>
    <col min="16148" max="16148" width="8.28515625" style="3" customWidth="1"/>
    <col min="16149" max="16149" width="17.7109375" style="3" customWidth="1"/>
    <col min="16150" max="16384" width="9.140625" style="3"/>
  </cols>
  <sheetData>
    <row r="1" spans="2:20" ht="35.25">
      <c r="B1" s="4" t="s">
        <v>747</v>
      </c>
      <c r="C1" s="4"/>
      <c r="D1" s="4"/>
      <c r="H1" s="1" t="s">
        <v>551</v>
      </c>
      <c r="I1" s="2"/>
      <c r="J1" s="2"/>
      <c r="K1" s="126"/>
      <c r="L1" s="126"/>
      <c r="M1" s="126"/>
      <c r="N1" s="126"/>
      <c r="O1" s="155"/>
      <c r="P1" s="126"/>
      <c r="Q1" s="126"/>
      <c r="R1" s="126"/>
      <c r="S1" s="126"/>
      <c r="T1" s="126"/>
    </row>
    <row r="2" spans="2:20" ht="23.25" customHeight="1">
      <c r="B2" s="156" t="s">
        <v>748</v>
      </c>
      <c r="C2" s="157"/>
      <c r="D2" s="158"/>
      <c r="E2" s="159"/>
      <c r="H2" s="160"/>
      <c r="I2" s="161"/>
      <c r="J2" s="161"/>
      <c r="K2" s="162"/>
      <c r="L2" s="162"/>
      <c r="M2" s="162"/>
      <c r="N2" s="162"/>
      <c r="O2" s="163"/>
      <c r="P2" s="162"/>
      <c r="Q2" s="162"/>
      <c r="R2" s="162"/>
      <c r="S2" s="162"/>
      <c r="T2" s="162"/>
    </row>
    <row r="3" spans="2:20" ht="20.25" customHeight="1">
      <c r="O3" s="164"/>
      <c r="P3" s="165"/>
      <c r="R3" s="165"/>
      <c r="S3" s="165"/>
      <c r="T3" s="165"/>
    </row>
    <row r="4" spans="2:20" ht="30.75" customHeight="1">
      <c r="B4" s="166" t="s">
        <v>749</v>
      </c>
      <c r="C4" s="166" t="s">
        <v>2</v>
      </c>
      <c r="D4" s="166" t="s">
        <v>3</v>
      </c>
      <c r="I4" s="166" t="s">
        <v>750</v>
      </c>
      <c r="J4" s="165"/>
      <c r="K4" s="166" t="s">
        <v>751</v>
      </c>
      <c r="L4" s="167" t="s">
        <v>479</v>
      </c>
      <c r="M4" s="167" t="s">
        <v>493</v>
      </c>
      <c r="P4" s="165"/>
    </row>
    <row r="5" spans="2:20">
      <c r="B5" s="3" t="s">
        <v>562</v>
      </c>
      <c r="C5" s="3">
        <v>75</v>
      </c>
      <c r="D5" s="168">
        <v>169.99</v>
      </c>
      <c r="H5" s="169" t="s">
        <v>478</v>
      </c>
      <c r="I5" s="170"/>
      <c r="J5" s="171" t="s">
        <v>751</v>
      </c>
      <c r="K5" s="172"/>
      <c r="L5" s="173"/>
      <c r="M5" s="173"/>
      <c r="O5" s="173"/>
      <c r="P5" s="165"/>
    </row>
    <row r="6" spans="2:20">
      <c r="B6" s="3" t="s">
        <v>568</v>
      </c>
      <c r="C6" s="3">
        <v>100</v>
      </c>
      <c r="D6" s="168">
        <v>54.99</v>
      </c>
      <c r="H6" s="169" t="s">
        <v>472</v>
      </c>
      <c r="I6" s="170"/>
      <c r="J6" s="171" t="s">
        <v>466</v>
      </c>
      <c r="K6" s="165"/>
      <c r="L6" s="165"/>
      <c r="M6" s="165"/>
      <c r="O6" s="173"/>
      <c r="P6" s="165"/>
    </row>
    <row r="7" spans="2:20">
      <c r="B7" s="3" t="s">
        <v>570</v>
      </c>
      <c r="C7" s="3">
        <v>20</v>
      </c>
      <c r="D7" s="168">
        <v>99.99</v>
      </c>
      <c r="H7" s="169" t="s">
        <v>484</v>
      </c>
      <c r="I7" s="170"/>
      <c r="J7" s="171" t="s">
        <v>752</v>
      </c>
      <c r="K7" s="165"/>
      <c r="L7" s="165"/>
      <c r="M7" s="165"/>
      <c r="O7" s="173"/>
      <c r="P7" s="165"/>
    </row>
    <row r="8" spans="2:20">
      <c r="B8" s="3" t="s">
        <v>573</v>
      </c>
      <c r="C8" s="3">
        <v>200</v>
      </c>
      <c r="D8" s="168">
        <v>44.99</v>
      </c>
      <c r="O8" s="173"/>
      <c r="P8" s="165"/>
    </row>
    <row r="9" spans="2:20">
      <c r="B9" s="3" t="s">
        <v>562</v>
      </c>
      <c r="C9" s="3">
        <v>2</v>
      </c>
      <c r="D9" s="168">
        <v>169.99</v>
      </c>
      <c r="O9" s="173"/>
      <c r="P9" s="165"/>
      <c r="Q9" s="165"/>
      <c r="R9" s="165"/>
      <c r="S9" s="165"/>
      <c r="T9" s="165"/>
    </row>
    <row r="10" spans="2:20">
      <c r="B10" s="3" t="s">
        <v>571</v>
      </c>
      <c r="C10" s="3">
        <v>100</v>
      </c>
      <c r="D10" s="168">
        <v>125.99</v>
      </c>
      <c r="L10" s="173"/>
      <c r="M10" s="173"/>
      <c r="N10" s="173"/>
      <c r="O10" s="173"/>
      <c r="P10" s="165"/>
      <c r="Q10" s="165"/>
      <c r="R10" s="165"/>
      <c r="S10" s="165"/>
      <c r="T10" s="165"/>
    </row>
    <row r="11" spans="2:20">
      <c r="B11" s="3" t="s">
        <v>575</v>
      </c>
      <c r="C11" s="3">
        <v>325</v>
      </c>
      <c r="D11" s="168">
        <v>33.979999999999997</v>
      </c>
      <c r="L11" s="173"/>
      <c r="M11" s="173"/>
      <c r="N11" s="173"/>
      <c r="O11" s="173"/>
      <c r="P11" s="165"/>
      <c r="Q11" s="165"/>
      <c r="R11" s="165"/>
      <c r="S11" s="165"/>
      <c r="T11" s="165"/>
    </row>
    <row r="12" spans="2:20">
      <c r="B12" s="3" t="s">
        <v>567</v>
      </c>
      <c r="C12" s="3">
        <v>10</v>
      </c>
      <c r="D12" s="168">
        <v>63.99</v>
      </c>
      <c r="L12" s="173"/>
      <c r="M12" s="173"/>
      <c r="N12" s="173"/>
      <c r="O12" s="173"/>
      <c r="P12" s="165"/>
      <c r="Q12" s="165"/>
      <c r="R12" s="165"/>
      <c r="S12" s="165"/>
      <c r="T12" s="165"/>
    </row>
    <row r="13" spans="2:20">
      <c r="B13" s="3" t="s">
        <v>580</v>
      </c>
      <c r="C13" s="3">
        <v>1</v>
      </c>
      <c r="D13" s="168">
        <v>54.75</v>
      </c>
      <c r="L13" s="173"/>
      <c r="M13" s="173"/>
      <c r="N13" s="173"/>
      <c r="O13" s="173"/>
      <c r="P13" s="165"/>
      <c r="Q13" s="165"/>
      <c r="R13" s="165"/>
      <c r="S13" s="165"/>
      <c r="T13" s="165"/>
    </row>
    <row r="14" spans="2:20" ht="14.25" customHeight="1">
      <c r="H14" s="173"/>
      <c r="I14" s="173"/>
      <c r="J14" s="173"/>
      <c r="K14" s="173"/>
      <c r="L14" s="173"/>
      <c r="M14" s="173"/>
      <c r="N14" s="173"/>
      <c r="O14" s="173"/>
      <c r="P14" s="165"/>
      <c r="Q14" s="165"/>
      <c r="R14" s="165"/>
      <c r="S14" s="165"/>
      <c r="T14" s="165"/>
    </row>
    <row r="15" spans="2:20" ht="14.25" customHeight="1">
      <c r="T15" s="165"/>
    </row>
    <row r="16" spans="2:20" ht="16.5" customHeight="1">
      <c r="O16" s="174"/>
      <c r="P16" s="175"/>
      <c r="Q16" s="176"/>
      <c r="R16" s="175"/>
      <c r="S16" s="177"/>
    </row>
    <row r="17" spans="8:20" ht="9.75" customHeight="1">
      <c r="H17" s="178"/>
      <c r="I17" s="179"/>
      <c r="J17" s="179"/>
      <c r="O17" s="180"/>
      <c r="P17" s="165"/>
      <c r="R17" s="165"/>
      <c r="S17" s="165"/>
      <c r="T17" s="165"/>
    </row>
    <row r="18" spans="8:20" s="184" customFormat="1" ht="15.75">
      <c r="H18" s="181" t="s">
        <v>753</v>
      </c>
      <c r="I18" s="182" t="s">
        <v>465</v>
      </c>
      <c r="J18" s="182" t="s">
        <v>550</v>
      </c>
      <c r="K18" s="182" t="s">
        <v>549</v>
      </c>
      <c r="L18" s="182" t="s">
        <v>548</v>
      </c>
      <c r="M18" s="182" t="s">
        <v>547</v>
      </c>
      <c r="N18" s="182" t="s">
        <v>546</v>
      </c>
      <c r="O18" s="182" t="s">
        <v>12</v>
      </c>
      <c r="P18" s="182" t="s">
        <v>545</v>
      </c>
      <c r="Q18" s="182" t="s">
        <v>3</v>
      </c>
      <c r="R18" s="182" t="s">
        <v>544</v>
      </c>
      <c r="S18" s="182" t="s">
        <v>463</v>
      </c>
      <c r="T18" s="183" t="s">
        <v>543</v>
      </c>
    </row>
    <row r="19" spans="8:20">
      <c r="H19" s="185">
        <v>2</v>
      </c>
      <c r="I19" s="186" t="s">
        <v>1</v>
      </c>
      <c r="J19" s="186" t="s">
        <v>478</v>
      </c>
      <c r="K19" s="187" t="s">
        <v>471</v>
      </c>
      <c r="L19" s="187" t="s">
        <v>504</v>
      </c>
      <c r="M19" s="187" t="s">
        <v>469</v>
      </c>
      <c r="N19" s="187" t="s">
        <v>486</v>
      </c>
      <c r="O19" s="188">
        <v>2003</v>
      </c>
      <c r="P19" s="188">
        <f t="shared" ref="P19:P82" ca="1" si="0">YEAR(NOW())-O19</f>
        <v>17</v>
      </c>
      <c r="Q19" s="189">
        <v>15900</v>
      </c>
      <c r="R19" s="190" t="s">
        <v>489</v>
      </c>
      <c r="S19" s="191" t="s">
        <v>464</v>
      </c>
      <c r="T19" s="192" t="s">
        <v>473</v>
      </c>
    </row>
    <row r="20" spans="8:20">
      <c r="H20" s="193">
        <v>7</v>
      </c>
      <c r="I20" s="194" t="s">
        <v>1</v>
      </c>
      <c r="J20" s="194" t="s">
        <v>472</v>
      </c>
      <c r="K20" s="195" t="s">
        <v>471</v>
      </c>
      <c r="L20" s="195" t="s">
        <v>527</v>
      </c>
      <c r="M20" s="195" t="s">
        <v>508</v>
      </c>
      <c r="N20" s="195" t="s">
        <v>486</v>
      </c>
      <c r="O20" s="196">
        <v>2000</v>
      </c>
      <c r="P20" s="196">
        <f t="shared" ca="1" si="0"/>
        <v>20</v>
      </c>
      <c r="Q20" s="197">
        <v>11000</v>
      </c>
      <c r="R20" s="198" t="s">
        <v>474</v>
      </c>
      <c r="S20" s="199" t="s">
        <v>7</v>
      </c>
      <c r="T20" s="200" t="s">
        <v>473</v>
      </c>
    </row>
    <row r="21" spans="8:20">
      <c r="H21" s="185">
        <v>16</v>
      </c>
      <c r="I21" s="186" t="s">
        <v>1</v>
      </c>
      <c r="J21" s="186" t="s">
        <v>478</v>
      </c>
      <c r="K21" s="187" t="s">
        <v>471</v>
      </c>
      <c r="L21" s="187" t="s">
        <v>520</v>
      </c>
      <c r="M21" s="187" t="s">
        <v>508</v>
      </c>
      <c r="N21" s="187" t="s">
        <v>475</v>
      </c>
      <c r="O21" s="188">
        <v>2003</v>
      </c>
      <c r="P21" s="188">
        <f t="shared" ca="1" si="0"/>
        <v>17</v>
      </c>
      <c r="Q21" s="189">
        <v>12400</v>
      </c>
      <c r="R21" s="190" t="s">
        <v>485</v>
      </c>
      <c r="S21" s="191" t="s">
        <v>7</v>
      </c>
      <c r="T21" s="192" t="s">
        <v>493</v>
      </c>
    </row>
    <row r="22" spans="8:20">
      <c r="H22" s="193">
        <v>25</v>
      </c>
      <c r="I22" s="194" t="s">
        <v>1</v>
      </c>
      <c r="J22" s="194" t="s">
        <v>478</v>
      </c>
      <c r="K22" s="195" t="s">
        <v>471</v>
      </c>
      <c r="L22" s="195" t="s">
        <v>470</v>
      </c>
      <c r="M22" s="195" t="s">
        <v>469</v>
      </c>
      <c r="N22" s="195" t="s">
        <v>475</v>
      </c>
      <c r="O22" s="196">
        <v>1999</v>
      </c>
      <c r="P22" s="196">
        <f t="shared" ca="1" si="0"/>
        <v>21</v>
      </c>
      <c r="Q22" s="197">
        <v>4500</v>
      </c>
      <c r="R22" s="198" t="s">
        <v>480</v>
      </c>
      <c r="S22" s="199" t="s">
        <v>7</v>
      </c>
      <c r="T22" s="200" t="s">
        <v>473</v>
      </c>
    </row>
    <row r="23" spans="8:20">
      <c r="H23" s="185">
        <v>26</v>
      </c>
      <c r="I23" s="186" t="s">
        <v>8</v>
      </c>
      <c r="J23" s="186" t="s">
        <v>472</v>
      </c>
      <c r="K23" s="187" t="s">
        <v>471</v>
      </c>
      <c r="L23" s="187" t="s">
        <v>527</v>
      </c>
      <c r="M23" s="187" t="s">
        <v>508</v>
      </c>
      <c r="N23" s="187" t="s">
        <v>481</v>
      </c>
      <c r="O23" s="188">
        <v>2000</v>
      </c>
      <c r="P23" s="188">
        <f t="shared" ca="1" si="0"/>
        <v>20</v>
      </c>
      <c r="Q23" s="189">
        <v>3999</v>
      </c>
      <c r="R23" s="190" t="s">
        <v>474</v>
      </c>
      <c r="S23" s="191" t="s">
        <v>6</v>
      </c>
      <c r="T23" s="192" t="s">
        <v>473</v>
      </c>
    </row>
    <row r="24" spans="8:20">
      <c r="H24" s="193">
        <v>40</v>
      </c>
      <c r="I24" s="194" t="s">
        <v>8</v>
      </c>
      <c r="J24" s="194" t="s">
        <v>472</v>
      </c>
      <c r="K24" s="195" t="s">
        <v>471</v>
      </c>
      <c r="L24" s="195" t="s">
        <v>504</v>
      </c>
      <c r="M24" s="195" t="s">
        <v>469</v>
      </c>
      <c r="N24" s="195" t="s">
        <v>475</v>
      </c>
      <c r="O24" s="196">
        <v>2000</v>
      </c>
      <c r="P24" s="196">
        <f t="shared" ca="1" si="0"/>
        <v>20</v>
      </c>
      <c r="Q24" s="197">
        <v>3200</v>
      </c>
      <c r="R24" s="199" t="s">
        <v>507</v>
      </c>
      <c r="S24" s="199" t="s">
        <v>6</v>
      </c>
      <c r="T24" s="200" t="s">
        <v>479</v>
      </c>
    </row>
    <row r="25" spans="8:20">
      <c r="H25" s="185">
        <v>44</v>
      </c>
      <c r="I25" s="186" t="s">
        <v>8</v>
      </c>
      <c r="J25" s="186" t="s">
        <v>472</v>
      </c>
      <c r="K25" s="187" t="s">
        <v>471</v>
      </c>
      <c r="L25" s="187" t="s">
        <v>499</v>
      </c>
      <c r="M25" s="187" t="s">
        <v>498</v>
      </c>
      <c r="N25" s="187" t="s">
        <v>486</v>
      </c>
      <c r="O25" s="188">
        <v>2003</v>
      </c>
      <c r="P25" s="188">
        <f t="shared" ca="1" si="0"/>
        <v>17</v>
      </c>
      <c r="Q25" s="189">
        <v>15400</v>
      </c>
      <c r="R25" s="190" t="s">
        <v>489</v>
      </c>
      <c r="S25" s="191" t="s">
        <v>6</v>
      </c>
      <c r="T25" s="192" t="s">
        <v>479</v>
      </c>
    </row>
    <row r="26" spans="8:20">
      <c r="H26" s="193">
        <v>47</v>
      </c>
      <c r="I26" s="194" t="s">
        <v>8</v>
      </c>
      <c r="J26" s="194" t="s">
        <v>478</v>
      </c>
      <c r="K26" s="195" t="s">
        <v>471</v>
      </c>
      <c r="L26" s="195" t="s">
        <v>504</v>
      </c>
      <c r="M26" s="195" t="s">
        <v>469</v>
      </c>
      <c r="N26" s="195" t="s">
        <v>490</v>
      </c>
      <c r="O26" s="196">
        <v>2000</v>
      </c>
      <c r="P26" s="196">
        <f t="shared" ca="1" si="0"/>
        <v>20</v>
      </c>
      <c r="Q26" s="197">
        <v>2540</v>
      </c>
      <c r="R26" s="198" t="s">
        <v>480</v>
      </c>
      <c r="S26" s="199" t="s">
        <v>6</v>
      </c>
      <c r="T26" s="200" t="s">
        <v>466</v>
      </c>
    </row>
    <row r="27" spans="8:20">
      <c r="H27" s="185">
        <v>48</v>
      </c>
      <c r="I27" s="186" t="s">
        <v>8</v>
      </c>
      <c r="J27" s="186" t="s">
        <v>472</v>
      </c>
      <c r="K27" s="187" t="s">
        <v>471</v>
      </c>
      <c r="L27" s="187" t="s">
        <v>529</v>
      </c>
      <c r="M27" s="187" t="s">
        <v>498</v>
      </c>
      <c r="N27" s="187" t="s">
        <v>490</v>
      </c>
      <c r="O27" s="188">
        <v>2003</v>
      </c>
      <c r="P27" s="188">
        <f t="shared" ca="1" si="0"/>
        <v>17</v>
      </c>
      <c r="Q27" s="189">
        <v>3400</v>
      </c>
      <c r="R27" s="191" t="s">
        <v>507</v>
      </c>
      <c r="S27" s="191" t="s">
        <v>7</v>
      </c>
      <c r="T27" s="192" t="s">
        <v>479</v>
      </c>
    </row>
    <row r="28" spans="8:20">
      <c r="H28" s="193">
        <v>55</v>
      </c>
      <c r="I28" s="194" t="s">
        <v>8</v>
      </c>
      <c r="J28" s="194" t="s">
        <v>472</v>
      </c>
      <c r="K28" s="195" t="s">
        <v>471</v>
      </c>
      <c r="L28" s="195" t="s">
        <v>470</v>
      </c>
      <c r="M28" s="195" t="s">
        <v>469</v>
      </c>
      <c r="N28" s="195" t="s">
        <v>494</v>
      </c>
      <c r="O28" s="196">
        <v>2001</v>
      </c>
      <c r="P28" s="196">
        <f t="shared" ca="1" si="0"/>
        <v>19</v>
      </c>
      <c r="Q28" s="197">
        <v>3420</v>
      </c>
      <c r="R28" s="199" t="s">
        <v>507</v>
      </c>
      <c r="S28" s="199" t="s">
        <v>7</v>
      </c>
      <c r="T28" s="200" t="s">
        <v>473</v>
      </c>
    </row>
    <row r="29" spans="8:20">
      <c r="H29" s="185">
        <v>57</v>
      </c>
      <c r="I29" s="186" t="s">
        <v>8</v>
      </c>
      <c r="J29" s="186" t="s">
        <v>478</v>
      </c>
      <c r="K29" s="187" t="s">
        <v>471</v>
      </c>
      <c r="L29" s="187" t="s">
        <v>527</v>
      </c>
      <c r="M29" s="187" t="s">
        <v>508</v>
      </c>
      <c r="N29" s="187" t="s">
        <v>494</v>
      </c>
      <c r="O29" s="188">
        <v>2000</v>
      </c>
      <c r="P29" s="188">
        <f t="shared" ca="1" si="0"/>
        <v>20</v>
      </c>
      <c r="Q29" s="189">
        <v>2540</v>
      </c>
      <c r="R29" s="190" t="s">
        <v>480</v>
      </c>
      <c r="S29" s="191" t="s">
        <v>7</v>
      </c>
      <c r="T29" s="192" t="s">
        <v>466</v>
      </c>
    </row>
    <row r="30" spans="8:20">
      <c r="H30" s="193">
        <v>61</v>
      </c>
      <c r="I30" s="194" t="s">
        <v>9</v>
      </c>
      <c r="J30" s="194" t="s">
        <v>472</v>
      </c>
      <c r="K30" s="195" t="s">
        <v>471</v>
      </c>
      <c r="L30" s="195" t="s">
        <v>504</v>
      </c>
      <c r="M30" s="195" t="s">
        <v>469</v>
      </c>
      <c r="N30" s="195" t="s">
        <v>490</v>
      </c>
      <c r="O30" s="196">
        <v>2006</v>
      </c>
      <c r="P30" s="196">
        <f t="shared" ca="1" si="0"/>
        <v>14</v>
      </c>
      <c r="Q30" s="197">
        <v>23450</v>
      </c>
      <c r="R30" s="198" t="s">
        <v>489</v>
      </c>
      <c r="S30" s="199" t="s">
        <v>7</v>
      </c>
      <c r="T30" s="200" t="s">
        <v>473</v>
      </c>
    </row>
    <row r="31" spans="8:20">
      <c r="H31" s="185">
        <v>65</v>
      </c>
      <c r="I31" s="186" t="s">
        <v>9</v>
      </c>
      <c r="J31" s="186" t="s">
        <v>484</v>
      </c>
      <c r="K31" s="187" t="s">
        <v>471</v>
      </c>
      <c r="L31" s="187" t="s">
        <v>470</v>
      </c>
      <c r="M31" s="187" t="s">
        <v>469</v>
      </c>
      <c r="N31" s="187" t="s">
        <v>486</v>
      </c>
      <c r="O31" s="188">
        <v>2001</v>
      </c>
      <c r="P31" s="188">
        <f t="shared" ca="1" si="0"/>
        <v>19</v>
      </c>
      <c r="Q31" s="189">
        <v>13400</v>
      </c>
      <c r="R31" s="190" t="s">
        <v>489</v>
      </c>
      <c r="S31" s="191" t="s">
        <v>464</v>
      </c>
      <c r="T31" s="192" t="s">
        <v>493</v>
      </c>
    </row>
    <row r="32" spans="8:20">
      <c r="H32" s="193">
        <v>69</v>
      </c>
      <c r="I32" s="194" t="s">
        <v>9</v>
      </c>
      <c r="J32" s="194" t="s">
        <v>478</v>
      </c>
      <c r="K32" s="195" t="s">
        <v>471</v>
      </c>
      <c r="L32" s="195" t="s">
        <v>470</v>
      </c>
      <c r="M32" s="195" t="s">
        <v>469</v>
      </c>
      <c r="N32" s="195" t="s">
        <v>475</v>
      </c>
      <c r="O32" s="196">
        <v>2001</v>
      </c>
      <c r="P32" s="196">
        <f t="shared" ca="1" si="0"/>
        <v>19</v>
      </c>
      <c r="Q32" s="197">
        <v>15400</v>
      </c>
      <c r="R32" s="198" t="s">
        <v>485</v>
      </c>
      <c r="S32" s="199" t="s">
        <v>7</v>
      </c>
      <c r="T32" s="200" t="s">
        <v>479</v>
      </c>
    </row>
    <row r="33" spans="8:20">
      <c r="H33" s="185">
        <v>77</v>
      </c>
      <c r="I33" s="186" t="s">
        <v>9</v>
      </c>
      <c r="J33" s="186" t="s">
        <v>478</v>
      </c>
      <c r="K33" s="187" t="s">
        <v>471</v>
      </c>
      <c r="L33" s="187" t="s">
        <v>520</v>
      </c>
      <c r="M33" s="187" t="s">
        <v>508</v>
      </c>
      <c r="N33" s="187" t="s">
        <v>475</v>
      </c>
      <c r="O33" s="188">
        <v>2000</v>
      </c>
      <c r="P33" s="188">
        <f t="shared" ca="1" si="0"/>
        <v>20</v>
      </c>
      <c r="Q33" s="189">
        <v>5900</v>
      </c>
      <c r="R33" s="190" t="s">
        <v>489</v>
      </c>
      <c r="S33" s="191" t="s">
        <v>6</v>
      </c>
      <c r="T33" s="192" t="s">
        <v>479</v>
      </c>
    </row>
    <row r="34" spans="8:20">
      <c r="H34" s="193">
        <v>84</v>
      </c>
      <c r="I34" s="194" t="s">
        <v>9</v>
      </c>
      <c r="J34" s="194" t="s">
        <v>472</v>
      </c>
      <c r="K34" s="195" t="s">
        <v>471</v>
      </c>
      <c r="L34" s="195" t="s">
        <v>511</v>
      </c>
      <c r="M34" s="195" t="s">
        <v>469</v>
      </c>
      <c r="N34" s="195" t="s">
        <v>490</v>
      </c>
      <c r="O34" s="196">
        <v>2000</v>
      </c>
      <c r="P34" s="196">
        <f t="shared" ca="1" si="0"/>
        <v>20</v>
      </c>
      <c r="Q34" s="197">
        <v>2090</v>
      </c>
      <c r="R34" s="198" t="s">
        <v>480</v>
      </c>
      <c r="S34" s="199" t="s">
        <v>7</v>
      </c>
      <c r="T34" s="200" t="s">
        <v>493</v>
      </c>
    </row>
    <row r="35" spans="8:20">
      <c r="H35" s="185">
        <v>88</v>
      </c>
      <c r="I35" s="186" t="s">
        <v>9</v>
      </c>
      <c r="J35" s="186" t="s">
        <v>472</v>
      </c>
      <c r="K35" s="187" t="s">
        <v>471</v>
      </c>
      <c r="L35" s="187" t="s">
        <v>511</v>
      </c>
      <c r="M35" s="187" t="s">
        <v>469</v>
      </c>
      <c r="N35" s="187" t="s">
        <v>481</v>
      </c>
      <c r="O35" s="188">
        <v>2004</v>
      </c>
      <c r="P35" s="188">
        <f t="shared" ca="1" si="0"/>
        <v>16</v>
      </c>
      <c r="Q35" s="189">
        <v>4500</v>
      </c>
      <c r="R35" s="190" t="s">
        <v>480</v>
      </c>
      <c r="S35" s="191" t="s">
        <v>464</v>
      </c>
      <c r="T35" s="192" t="s">
        <v>493</v>
      </c>
    </row>
    <row r="36" spans="8:20">
      <c r="H36" s="193">
        <v>92</v>
      </c>
      <c r="I36" s="194" t="s">
        <v>9</v>
      </c>
      <c r="J36" s="194" t="s">
        <v>478</v>
      </c>
      <c r="K36" s="195" t="s">
        <v>471</v>
      </c>
      <c r="L36" s="195" t="s">
        <v>504</v>
      </c>
      <c r="M36" s="195" t="s">
        <v>469</v>
      </c>
      <c r="N36" s="195" t="s">
        <v>475</v>
      </c>
      <c r="O36" s="196">
        <v>2000</v>
      </c>
      <c r="P36" s="196">
        <f t="shared" ca="1" si="0"/>
        <v>20</v>
      </c>
      <c r="Q36" s="197">
        <v>3400</v>
      </c>
      <c r="R36" s="198" t="s">
        <v>474</v>
      </c>
      <c r="S36" s="199" t="s">
        <v>7</v>
      </c>
      <c r="T36" s="200" t="s">
        <v>473</v>
      </c>
    </row>
    <row r="37" spans="8:20">
      <c r="H37" s="185">
        <v>95</v>
      </c>
      <c r="I37" s="186" t="s">
        <v>9</v>
      </c>
      <c r="J37" s="186" t="s">
        <v>472</v>
      </c>
      <c r="K37" s="187" t="s">
        <v>471</v>
      </c>
      <c r="L37" s="187" t="s">
        <v>470</v>
      </c>
      <c r="M37" s="187" t="s">
        <v>469</v>
      </c>
      <c r="N37" s="187" t="s">
        <v>475</v>
      </c>
      <c r="O37" s="188">
        <v>2000</v>
      </c>
      <c r="P37" s="188">
        <f t="shared" ca="1" si="0"/>
        <v>20</v>
      </c>
      <c r="Q37" s="189">
        <v>3900</v>
      </c>
      <c r="R37" s="190" t="s">
        <v>474</v>
      </c>
      <c r="S37" s="191" t="s">
        <v>7</v>
      </c>
      <c r="T37" s="192" t="s">
        <v>479</v>
      </c>
    </row>
    <row r="38" spans="8:20">
      <c r="H38" s="193">
        <v>96</v>
      </c>
      <c r="I38" s="194" t="s">
        <v>9</v>
      </c>
      <c r="J38" s="194" t="s">
        <v>478</v>
      </c>
      <c r="K38" s="195" t="s">
        <v>471</v>
      </c>
      <c r="L38" s="195" t="s">
        <v>499</v>
      </c>
      <c r="M38" s="195" t="s">
        <v>498</v>
      </c>
      <c r="N38" s="195" t="s">
        <v>497</v>
      </c>
      <c r="O38" s="196">
        <v>2008</v>
      </c>
      <c r="P38" s="196">
        <f t="shared" ca="1" si="0"/>
        <v>12</v>
      </c>
      <c r="Q38" s="197">
        <v>70300</v>
      </c>
      <c r="R38" s="198" t="s">
        <v>480</v>
      </c>
      <c r="S38" s="199" t="s">
        <v>6</v>
      </c>
      <c r="T38" s="200" t="s">
        <v>473</v>
      </c>
    </row>
    <row r="39" spans="8:20">
      <c r="H39" s="185">
        <v>103</v>
      </c>
      <c r="I39" s="186" t="s">
        <v>9</v>
      </c>
      <c r="J39" s="186" t="s">
        <v>472</v>
      </c>
      <c r="K39" s="187" t="s">
        <v>471</v>
      </c>
      <c r="L39" s="187" t="s">
        <v>470</v>
      </c>
      <c r="M39" s="187" t="s">
        <v>469</v>
      </c>
      <c r="N39" s="187" t="s">
        <v>468</v>
      </c>
      <c r="O39" s="188">
        <v>2010</v>
      </c>
      <c r="P39" s="188">
        <f t="shared" ca="1" si="0"/>
        <v>10</v>
      </c>
      <c r="Q39" s="189">
        <v>90000</v>
      </c>
      <c r="R39" s="190" t="s">
        <v>467</v>
      </c>
      <c r="S39" s="191" t="s">
        <v>464</v>
      </c>
      <c r="T39" s="192" t="s">
        <v>466</v>
      </c>
    </row>
    <row r="40" spans="8:20">
      <c r="H40" s="193">
        <v>4</v>
      </c>
      <c r="I40" s="194" t="s">
        <v>1</v>
      </c>
      <c r="J40" s="194" t="s">
        <v>484</v>
      </c>
      <c r="K40" s="195" t="s">
        <v>496</v>
      </c>
      <c r="L40" s="195" t="s">
        <v>526</v>
      </c>
      <c r="M40" s="195" t="s">
        <v>498</v>
      </c>
      <c r="N40" s="195" t="s">
        <v>486</v>
      </c>
      <c r="O40" s="196">
        <v>2002</v>
      </c>
      <c r="P40" s="196">
        <f t="shared" ca="1" si="0"/>
        <v>18</v>
      </c>
      <c r="Q40" s="197">
        <v>43211</v>
      </c>
      <c r="R40" s="198" t="s">
        <v>489</v>
      </c>
      <c r="S40" s="199" t="s">
        <v>7</v>
      </c>
      <c r="T40" s="200" t="s">
        <v>479</v>
      </c>
    </row>
    <row r="41" spans="8:20">
      <c r="H41" s="185">
        <v>6</v>
      </c>
      <c r="I41" s="186" t="s">
        <v>1</v>
      </c>
      <c r="J41" s="186" t="s">
        <v>478</v>
      </c>
      <c r="K41" s="187" t="s">
        <v>496</v>
      </c>
      <c r="L41" s="187" t="s">
        <v>495</v>
      </c>
      <c r="M41" s="187" t="s">
        <v>469</v>
      </c>
      <c r="N41" s="187" t="s">
        <v>494</v>
      </c>
      <c r="O41" s="188">
        <v>2000</v>
      </c>
      <c r="P41" s="188">
        <f t="shared" ca="1" si="0"/>
        <v>20</v>
      </c>
      <c r="Q41" s="189">
        <v>2050</v>
      </c>
      <c r="R41" s="191" t="s">
        <v>507</v>
      </c>
      <c r="S41" s="191" t="s">
        <v>464</v>
      </c>
      <c r="T41" s="192" t="s">
        <v>466</v>
      </c>
    </row>
    <row r="42" spans="8:20">
      <c r="H42" s="193">
        <v>15</v>
      </c>
      <c r="I42" s="194" t="s">
        <v>1</v>
      </c>
      <c r="J42" s="194" t="s">
        <v>484</v>
      </c>
      <c r="K42" s="195" t="s">
        <v>496</v>
      </c>
      <c r="L42" s="195" t="s">
        <v>525</v>
      </c>
      <c r="M42" s="195" t="s">
        <v>508</v>
      </c>
      <c r="N42" s="195" t="s">
        <v>481</v>
      </c>
      <c r="O42" s="196">
        <v>1985</v>
      </c>
      <c r="P42" s="196">
        <f t="shared" ca="1" si="0"/>
        <v>35</v>
      </c>
      <c r="Q42" s="197">
        <v>15000</v>
      </c>
      <c r="R42" s="198" t="s">
        <v>474</v>
      </c>
      <c r="S42" s="199" t="s">
        <v>6</v>
      </c>
      <c r="T42" s="200" t="s">
        <v>473</v>
      </c>
    </row>
    <row r="43" spans="8:20">
      <c r="H43" s="185">
        <v>20</v>
      </c>
      <c r="I43" s="186" t="s">
        <v>1</v>
      </c>
      <c r="J43" s="186" t="s">
        <v>472</v>
      </c>
      <c r="K43" s="187" t="s">
        <v>496</v>
      </c>
      <c r="L43" s="187" t="s">
        <v>525</v>
      </c>
      <c r="M43" s="187" t="s">
        <v>508</v>
      </c>
      <c r="N43" s="187" t="s">
        <v>475</v>
      </c>
      <c r="O43" s="188">
        <v>2000</v>
      </c>
      <c r="P43" s="188">
        <f t="shared" ca="1" si="0"/>
        <v>20</v>
      </c>
      <c r="Q43" s="189">
        <v>32100</v>
      </c>
      <c r="R43" s="190" t="s">
        <v>480</v>
      </c>
      <c r="S43" s="191" t="s">
        <v>7</v>
      </c>
      <c r="T43" s="192" t="s">
        <v>473</v>
      </c>
    </row>
    <row r="44" spans="8:20">
      <c r="H44" s="193">
        <v>27</v>
      </c>
      <c r="I44" s="194" t="s">
        <v>8</v>
      </c>
      <c r="J44" s="194" t="s">
        <v>484</v>
      </c>
      <c r="K44" s="195" t="s">
        <v>496</v>
      </c>
      <c r="L44" s="195" t="s">
        <v>536</v>
      </c>
      <c r="M44" s="195" t="s">
        <v>505</v>
      </c>
      <c r="N44" s="195" t="s">
        <v>486</v>
      </c>
      <c r="O44" s="196">
        <v>2003</v>
      </c>
      <c r="P44" s="196">
        <f t="shared" ca="1" si="0"/>
        <v>17</v>
      </c>
      <c r="Q44" s="197">
        <v>4200</v>
      </c>
      <c r="R44" s="198" t="s">
        <v>485</v>
      </c>
      <c r="S44" s="199" t="s">
        <v>6</v>
      </c>
      <c r="T44" s="200" t="s">
        <v>479</v>
      </c>
    </row>
    <row r="45" spans="8:20">
      <c r="H45" s="185">
        <v>28</v>
      </c>
      <c r="I45" s="186" t="s">
        <v>8</v>
      </c>
      <c r="J45" s="186" t="s">
        <v>484</v>
      </c>
      <c r="K45" s="187" t="s">
        <v>496</v>
      </c>
      <c r="L45" s="187" t="s">
        <v>495</v>
      </c>
      <c r="M45" s="187" t="s">
        <v>469</v>
      </c>
      <c r="N45" s="187" t="s">
        <v>475</v>
      </c>
      <c r="O45" s="188">
        <v>2001</v>
      </c>
      <c r="P45" s="188">
        <f t="shared" ca="1" si="0"/>
        <v>19</v>
      </c>
      <c r="Q45" s="189">
        <v>2540</v>
      </c>
      <c r="R45" s="191" t="s">
        <v>507</v>
      </c>
      <c r="S45" s="191" t="s">
        <v>7</v>
      </c>
      <c r="T45" s="192" t="s">
        <v>466</v>
      </c>
    </row>
    <row r="46" spans="8:20">
      <c r="H46" s="193">
        <v>37</v>
      </c>
      <c r="I46" s="194" t="s">
        <v>8</v>
      </c>
      <c r="J46" s="194" t="s">
        <v>472</v>
      </c>
      <c r="K46" s="195" t="s">
        <v>496</v>
      </c>
      <c r="L46" s="195" t="s">
        <v>525</v>
      </c>
      <c r="M46" s="195" t="s">
        <v>508</v>
      </c>
      <c r="N46" s="195" t="s">
        <v>475</v>
      </c>
      <c r="O46" s="196">
        <v>2001</v>
      </c>
      <c r="P46" s="196">
        <f t="shared" ca="1" si="0"/>
        <v>19</v>
      </c>
      <c r="Q46" s="197">
        <v>2540</v>
      </c>
      <c r="R46" s="198" t="s">
        <v>474</v>
      </c>
      <c r="S46" s="199" t="s">
        <v>6</v>
      </c>
      <c r="T46" s="200" t="s">
        <v>493</v>
      </c>
    </row>
    <row r="47" spans="8:20">
      <c r="H47" s="185">
        <v>49</v>
      </c>
      <c r="I47" s="186" t="s">
        <v>8</v>
      </c>
      <c r="J47" s="186" t="s">
        <v>484</v>
      </c>
      <c r="K47" s="187" t="s">
        <v>496</v>
      </c>
      <c r="L47" s="187" t="s">
        <v>495</v>
      </c>
      <c r="M47" s="187" t="s">
        <v>469</v>
      </c>
      <c r="N47" s="187" t="s">
        <v>475</v>
      </c>
      <c r="O47" s="188">
        <v>1999</v>
      </c>
      <c r="P47" s="188">
        <f t="shared" ca="1" si="0"/>
        <v>21</v>
      </c>
      <c r="Q47" s="189">
        <v>3400</v>
      </c>
      <c r="R47" s="191" t="s">
        <v>507</v>
      </c>
      <c r="S47" s="191" t="s">
        <v>464</v>
      </c>
      <c r="T47" s="192" t="s">
        <v>473</v>
      </c>
    </row>
    <row r="48" spans="8:20">
      <c r="H48" s="193">
        <v>60</v>
      </c>
      <c r="I48" s="194" t="s">
        <v>9</v>
      </c>
      <c r="J48" s="194" t="s">
        <v>484</v>
      </c>
      <c r="K48" s="195" t="s">
        <v>496</v>
      </c>
      <c r="L48" s="195" t="s">
        <v>526</v>
      </c>
      <c r="M48" s="195" t="s">
        <v>498</v>
      </c>
      <c r="N48" s="195" t="s">
        <v>497</v>
      </c>
      <c r="O48" s="196">
        <v>2001</v>
      </c>
      <c r="P48" s="196">
        <f t="shared" ca="1" si="0"/>
        <v>19</v>
      </c>
      <c r="Q48" s="197">
        <v>3200</v>
      </c>
      <c r="R48" s="198" t="s">
        <v>474</v>
      </c>
      <c r="S48" s="199" t="s">
        <v>6</v>
      </c>
      <c r="T48" s="200" t="s">
        <v>473</v>
      </c>
    </row>
    <row r="49" spans="8:20">
      <c r="H49" s="185">
        <v>66</v>
      </c>
      <c r="I49" s="186" t="s">
        <v>9</v>
      </c>
      <c r="J49" s="186" t="s">
        <v>484</v>
      </c>
      <c r="K49" s="187" t="s">
        <v>496</v>
      </c>
      <c r="L49" s="187" t="s">
        <v>525</v>
      </c>
      <c r="M49" s="187" t="s">
        <v>508</v>
      </c>
      <c r="N49" s="187" t="s">
        <v>481</v>
      </c>
      <c r="O49" s="188">
        <v>2006</v>
      </c>
      <c r="P49" s="188">
        <f t="shared" ca="1" si="0"/>
        <v>14</v>
      </c>
      <c r="Q49" s="189">
        <v>4300</v>
      </c>
      <c r="R49" s="191" t="s">
        <v>507</v>
      </c>
      <c r="S49" s="191" t="s">
        <v>7</v>
      </c>
      <c r="T49" s="192" t="s">
        <v>479</v>
      </c>
    </row>
    <row r="50" spans="8:20">
      <c r="H50" s="193">
        <v>74</v>
      </c>
      <c r="I50" s="194" t="s">
        <v>9</v>
      </c>
      <c r="J50" s="194" t="s">
        <v>472</v>
      </c>
      <c r="K50" s="195" t="s">
        <v>496</v>
      </c>
      <c r="L50" s="195" t="s">
        <v>495</v>
      </c>
      <c r="M50" s="195" t="s">
        <v>469</v>
      </c>
      <c r="N50" s="195" t="s">
        <v>486</v>
      </c>
      <c r="O50" s="196">
        <v>2000</v>
      </c>
      <c r="P50" s="196">
        <f t="shared" ca="1" si="0"/>
        <v>20</v>
      </c>
      <c r="Q50" s="197">
        <v>3400</v>
      </c>
      <c r="R50" s="198" t="s">
        <v>474</v>
      </c>
      <c r="S50" s="199" t="s">
        <v>6</v>
      </c>
      <c r="T50" s="200" t="s">
        <v>473</v>
      </c>
    </row>
    <row r="51" spans="8:20">
      <c r="H51" s="185">
        <v>76</v>
      </c>
      <c r="I51" s="186" t="s">
        <v>9</v>
      </c>
      <c r="J51" s="186" t="s">
        <v>478</v>
      </c>
      <c r="K51" s="187" t="s">
        <v>496</v>
      </c>
      <c r="L51" s="187" t="s">
        <v>521</v>
      </c>
      <c r="M51" s="187" t="s">
        <v>469</v>
      </c>
      <c r="N51" s="187" t="s">
        <v>497</v>
      </c>
      <c r="O51" s="188">
        <v>2001</v>
      </c>
      <c r="P51" s="188">
        <f t="shared" ca="1" si="0"/>
        <v>19</v>
      </c>
      <c r="Q51" s="189">
        <v>4220</v>
      </c>
      <c r="R51" s="191" t="s">
        <v>507</v>
      </c>
      <c r="S51" s="191" t="s">
        <v>7</v>
      </c>
      <c r="T51" s="192" t="s">
        <v>493</v>
      </c>
    </row>
    <row r="52" spans="8:20">
      <c r="H52" s="193">
        <v>89</v>
      </c>
      <c r="I52" s="194" t="s">
        <v>9</v>
      </c>
      <c r="J52" s="194" t="s">
        <v>472</v>
      </c>
      <c r="K52" s="195" t="s">
        <v>496</v>
      </c>
      <c r="L52" s="195" t="s">
        <v>510</v>
      </c>
      <c r="M52" s="195" t="s">
        <v>508</v>
      </c>
      <c r="N52" s="195" t="s">
        <v>494</v>
      </c>
      <c r="O52" s="196">
        <v>2000</v>
      </c>
      <c r="P52" s="196">
        <f t="shared" ca="1" si="0"/>
        <v>20</v>
      </c>
      <c r="Q52" s="197">
        <v>5600</v>
      </c>
      <c r="R52" s="198" t="s">
        <v>474</v>
      </c>
      <c r="S52" s="199" t="s">
        <v>6</v>
      </c>
      <c r="T52" s="200" t="s">
        <v>479</v>
      </c>
    </row>
    <row r="53" spans="8:20">
      <c r="H53" s="185">
        <v>97</v>
      </c>
      <c r="I53" s="186" t="s">
        <v>9</v>
      </c>
      <c r="J53" s="186" t="s">
        <v>484</v>
      </c>
      <c r="K53" s="187" t="s">
        <v>496</v>
      </c>
      <c r="L53" s="187" t="s">
        <v>495</v>
      </c>
      <c r="M53" s="187" t="s">
        <v>469</v>
      </c>
      <c r="N53" s="187" t="s">
        <v>494</v>
      </c>
      <c r="O53" s="188">
        <v>2000</v>
      </c>
      <c r="P53" s="188">
        <f t="shared" ca="1" si="0"/>
        <v>20</v>
      </c>
      <c r="Q53" s="189">
        <v>4500</v>
      </c>
      <c r="R53" s="190" t="s">
        <v>474</v>
      </c>
      <c r="S53" s="191" t="s">
        <v>6</v>
      </c>
      <c r="T53" s="192" t="s">
        <v>493</v>
      </c>
    </row>
    <row r="54" spans="8:20">
      <c r="H54" s="193">
        <v>13</v>
      </c>
      <c r="I54" s="194" t="s">
        <v>1</v>
      </c>
      <c r="J54" s="194" t="s">
        <v>472</v>
      </c>
      <c r="K54" s="195" t="s">
        <v>516</v>
      </c>
      <c r="L54" s="195" t="s">
        <v>515</v>
      </c>
      <c r="M54" s="195" t="s">
        <v>498</v>
      </c>
      <c r="N54" s="195" t="s">
        <v>490</v>
      </c>
      <c r="O54" s="196">
        <v>1999</v>
      </c>
      <c r="P54" s="196">
        <f t="shared" ca="1" si="0"/>
        <v>21</v>
      </c>
      <c r="Q54" s="197">
        <v>8500</v>
      </c>
      <c r="R54" s="198" t="s">
        <v>480</v>
      </c>
      <c r="S54" s="199" t="s">
        <v>7</v>
      </c>
      <c r="T54" s="200" t="s">
        <v>479</v>
      </c>
    </row>
    <row r="55" spans="8:20">
      <c r="H55" s="185">
        <v>23</v>
      </c>
      <c r="I55" s="186" t="s">
        <v>1</v>
      </c>
      <c r="J55" s="186" t="s">
        <v>472</v>
      </c>
      <c r="K55" s="187" t="s">
        <v>516</v>
      </c>
      <c r="L55" s="187" t="s">
        <v>515</v>
      </c>
      <c r="M55" s="187" t="s">
        <v>498</v>
      </c>
      <c r="N55" s="187" t="s">
        <v>486</v>
      </c>
      <c r="O55" s="188">
        <v>2000</v>
      </c>
      <c r="P55" s="188">
        <f t="shared" ca="1" si="0"/>
        <v>20</v>
      </c>
      <c r="Q55" s="189">
        <v>3900</v>
      </c>
      <c r="R55" s="191" t="s">
        <v>507</v>
      </c>
      <c r="S55" s="191" t="s">
        <v>464</v>
      </c>
      <c r="T55" s="192" t="s">
        <v>466</v>
      </c>
    </row>
    <row r="56" spans="8:20">
      <c r="H56" s="193">
        <v>56</v>
      </c>
      <c r="I56" s="194" t="s">
        <v>8</v>
      </c>
      <c r="J56" s="194" t="s">
        <v>484</v>
      </c>
      <c r="K56" s="195" t="s">
        <v>516</v>
      </c>
      <c r="L56" s="195" t="s">
        <v>528</v>
      </c>
      <c r="M56" s="195" t="s">
        <v>505</v>
      </c>
      <c r="N56" s="195" t="s">
        <v>475</v>
      </c>
      <c r="O56" s="196">
        <v>2006</v>
      </c>
      <c r="P56" s="196">
        <f t="shared" ca="1" si="0"/>
        <v>14</v>
      </c>
      <c r="Q56" s="197">
        <v>18900</v>
      </c>
      <c r="R56" s="198" t="s">
        <v>489</v>
      </c>
      <c r="S56" s="199" t="s">
        <v>464</v>
      </c>
      <c r="T56" s="200" t="s">
        <v>473</v>
      </c>
    </row>
    <row r="57" spans="8:20">
      <c r="H57" s="185">
        <v>59</v>
      </c>
      <c r="I57" s="186" t="s">
        <v>9</v>
      </c>
      <c r="J57" s="186" t="s">
        <v>472</v>
      </c>
      <c r="K57" s="187" t="s">
        <v>516</v>
      </c>
      <c r="L57" s="187" t="s">
        <v>515</v>
      </c>
      <c r="M57" s="187" t="s">
        <v>498</v>
      </c>
      <c r="N57" s="187" t="s">
        <v>486</v>
      </c>
      <c r="O57" s="188">
        <v>2001</v>
      </c>
      <c r="P57" s="188">
        <f t="shared" ca="1" si="0"/>
        <v>19</v>
      </c>
      <c r="Q57" s="189">
        <v>24500</v>
      </c>
      <c r="R57" s="190" t="s">
        <v>480</v>
      </c>
      <c r="S57" s="191" t="s">
        <v>6</v>
      </c>
      <c r="T57" s="192" t="s">
        <v>493</v>
      </c>
    </row>
    <row r="58" spans="8:20">
      <c r="H58" s="193">
        <v>83</v>
      </c>
      <c r="I58" s="194" t="s">
        <v>9</v>
      </c>
      <c r="J58" s="194" t="s">
        <v>478</v>
      </c>
      <c r="K58" s="195" t="s">
        <v>516</v>
      </c>
      <c r="L58" s="195" t="s">
        <v>515</v>
      </c>
      <c r="M58" s="195" t="s">
        <v>498</v>
      </c>
      <c r="N58" s="195" t="s">
        <v>494</v>
      </c>
      <c r="O58" s="196">
        <v>2004</v>
      </c>
      <c r="P58" s="196">
        <f t="shared" ca="1" si="0"/>
        <v>16</v>
      </c>
      <c r="Q58" s="197">
        <v>8300</v>
      </c>
      <c r="R58" s="198" t="s">
        <v>474</v>
      </c>
      <c r="S58" s="199" t="s">
        <v>6</v>
      </c>
      <c r="T58" s="200" t="s">
        <v>473</v>
      </c>
    </row>
    <row r="59" spans="8:20">
      <c r="H59" s="185">
        <v>5</v>
      </c>
      <c r="I59" s="186" t="s">
        <v>1</v>
      </c>
      <c r="J59" s="186" t="s">
        <v>484</v>
      </c>
      <c r="K59" s="187" t="s">
        <v>540</v>
      </c>
      <c r="L59" s="187" t="s">
        <v>539</v>
      </c>
      <c r="M59" s="187" t="s">
        <v>469</v>
      </c>
      <c r="N59" s="187" t="s">
        <v>490</v>
      </c>
      <c r="O59" s="188">
        <v>2001</v>
      </c>
      <c r="P59" s="188">
        <f t="shared" ca="1" si="0"/>
        <v>19</v>
      </c>
      <c r="Q59" s="189">
        <v>15600</v>
      </c>
      <c r="R59" s="190" t="s">
        <v>480</v>
      </c>
      <c r="S59" s="191" t="s">
        <v>464</v>
      </c>
      <c r="T59" s="192" t="s">
        <v>493</v>
      </c>
    </row>
    <row r="60" spans="8:20">
      <c r="H60" s="193">
        <v>18</v>
      </c>
      <c r="I60" s="194" t="s">
        <v>1</v>
      </c>
      <c r="J60" s="194" t="s">
        <v>472</v>
      </c>
      <c r="K60" s="195" t="s">
        <v>540</v>
      </c>
      <c r="L60" s="195" t="s">
        <v>539</v>
      </c>
      <c r="M60" s="195" t="s">
        <v>508</v>
      </c>
      <c r="N60" s="195" t="s">
        <v>486</v>
      </c>
      <c r="O60" s="196">
        <v>2005</v>
      </c>
      <c r="P60" s="196">
        <f t="shared" ca="1" si="0"/>
        <v>15</v>
      </c>
      <c r="Q60" s="197">
        <v>18900</v>
      </c>
      <c r="R60" s="198" t="s">
        <v>489</v>
      </c>
      <c r="S60" s="199" t="s">
        <v>6</v>
      </c>
      <c r="T60" s="200" t="s">
        <v>473</v>
      </c>
    </row>
    <row r="61" spans="8:20">
      <c r="H61" s="185">
        <v>10</v>
      </c>
      <c r="I61" s="186" t="s">
        <v>1</v>
      </c>
      <c r="J61" s="186" t="s">
        <v>484</v>
      </c>
      <c r="K61" s="187" t="s">
        <v>501</v>
      </c>
      <c r="L61" s="187" t="s">
        <v>542</v>
      </c>
      <c r="M61" s="187" t="s">
        <v>469</v>
      </c>
      <c r="N61" s="187" t="s">
        <v>475</v>
      </c>
      <c r="O61" s="188">
        <v>2005</v>
      </c>
      <c r="P61" s="188">
        <f t="shared" ca="1" si="0"/>
        <v>15</v>
      </c>
      <c r="Q61" s="189">
        <v>12300</v>
      </c>
      <c r="R61" s="190" t="s">
        <v>485</v>
      </c>
      <c r="S61" s="191" t="s">
        <v>6</v>
      </c>
      <c r="T61" s="192" t="s">
        <v>479</v>
      </c>
    </row>
    <row r="62" spans="8:20">
      <c r="H62" s="193">
        <v>14</v>
      </c>
      <c r="I62" s="194" t="s">
        <v>1</v>
      </c>
      <c r="J62" s="194" t="s">
        <v>472</v>
      </c>
      <c r="K62" s="195" t="s">
        <v>501</v>
      </c>
      <c r="L62" s="195" t="s">
        <v>532</v>
      </c>
      <c r="M62" s="195" t="s">
        <v>469</v>
      </c>
      <c r="N62" s="195" t="s">
        <v>475</v>
      </c>
      <c r="O62" s="196">
        <v>1998</v>
      </c>
      <c r="P62" s="196">
        <f t="shared" ca="1" si="0"/>
        <v>22</v>
      </c>
      <c r="Q62" s="197">
        <v>500</v>
      </c>
      <c r="R62" s="199" t="s">
        <v>507</v>
      </c>
      <c r="S62" s="199" t="s">
        <v>464</v>
      </c>
      <c r="T62" s="200" t="s">
        <v>466</v>
      </c>
    </row>
    <row r="63" spans="8:20">
      <c r="H63" s="185">
        <v>34</v>
      </c>
      <c r="I63" s="186" t="s">
        <v>8</v>
      </c>
      <c r="J63" s="186" t="s">
        <v>472</v>
      </c>
      <c r="K63" s="187" t="s">
        <v>501</v>
      </c>
      <c r="L63" s="187" t="s">
        <v>519</v>
      </c>
      <c r="M63" s="187" t="s">
        <v>469</v>
      </c>
      <c r="N63" s="187" t="s">
        <v>486</v>
      </c>
      <c r="O63" s="188">
        <v>1999</v>
      </c>
      <c r="P63" s="188">
        <f t="shared" ca="1" si="0"/>
        <v>21</v>
      </c>
      <c r="Q63" s="189">
        <v>2000</v>
      </c>
      <c r="R63" s="191" t="s">
        <v>507</v>
      </c>
      <c r="S63" s="191" t="s">
        <v>7</v>
      </c>
      <c r="T63" s="192" t="s">
        <v>466</v>
      </c>
    </row>
    <row r="64" spans="8:20">
      <c r="H64" s="193">
        <v>41</v>
      </c>
      <c r="I64" s="194" t="s">
        <v>8</v>
      </c>
      <c r="J64" s="194" t="s">
        <v>478</v>
      </c>
      <c r="K64" s="195" t="s">
        <v>501</v>
      </c>
      <c r="L64" s="195" t="s">
        <v>532</v>
      </c>
      <c r="M64" s="195" t="s">
        <v>469</v>
      </c>
      <c r="N64" s="195" t="s">
        <v>475</v>
      </c>
      <c r="O64" s="196">
        <v>2004</v>
      </c>
      <c r="P64" s="196">
        <f t="shared" ca="1" si="0"/>
        <v>16</v>
      </c>
      <c r="Q64" s="197">
        <v>4300</v>
      </c>
      <c r="R64" s="199" t="s">
        <v>507</v>
      </c>
      <c r="S64" s="199" t="s">
        <v>7</v>
      </c>
      <c r="T64" s="200" t="s">
        <v>473</v>
      </c>
    </row>
    <row r="65" spans="8:20">
      <c r="H65" s="185">
        <v>46</v>
      </c>
      <c r="I65" s="186" t="s">
        <v>8</v>
      </c>
      <c r="J65" s="186" t="s">
        <v>484</v>
      </c>
      <c r="K65" s="187" t="s">
        <v>501</v>
      </c>
      <c r="L65" s="187" t="s">
        <v>500</v>
      </c>
      <c r="M65" s="187" t="s">
        <v>498</v>
      </c>
      <c r="N65" s="187" t="s">
        <v>486</v>
      </c>
      <c r="O65" s="188">
        <v>2001</v>
      </c>
      <c r="P65" s="188">
        <f t="shared" ca="1" si="0"/>
        <v>19</v>
      </c>
      <c r="Q65" s="189">
        <v>4200</v>
      </c>
      <c r="R65" s="190" t="s">
        <v>485</v>
      </c>
      <c r="S65" s="191" t="s">
        <v>464</v>
      </c>
      <c r="T65" s="192" t="s">
        <v>479</v>
      </c>
    </row>
    <row r="66" spans="8:20">
      <c r="H66" s="193">
        <v>80</v>
      </c>
      <c r="I66" s="194" t="s">
        <v>9</v>
      </c>
      <c r="J66" s="194" t="s">
        <v>472</v>
      </c>
      <c r="K66" s="195" t="s">
        <v>501</v>
      </c>
      <c r="L66" s="195" t="s">
        <v>519</v>
      </c>
      <c r="M66" s="195" t="s">
        <v>469</v>
      </c>
      <c r="N66" s="195" t="s">
        <v>486</v>
      </c>
      <c r="O66" s="196">
        <v>2001</v>
      </c>
      <c r="P66" s="196">
        <f t="shared" ca="1" si="0"/>
        <v>19</v>
      </c>
      <c r="Q66" s="197">
        <v>1200</v>
      </c>
      <c r="R66" s="198" t="s">
        <v>480</v>
      </c>
      <c r="S66" s="199" t="s">
        <v>7</v>
      </c>
      <c r="T66" s="200" t="s">
        <v>466</v>
      </c>
    </row>
    <row r="67" spans="8:20">
      <c r="H67" s="185">
        <v>94</v>
      </c>
      <c r="I67" s="186" t="s">
        <v>9</v>
      </c>
      <c r="J67" s="186" t="s">
        <v>472</v>
      </c>
      <c r="K67" s="187" t="s">
        <v>501</v>
      </c>
      <c r="L67" s="187" t="s">
        <v>500</v>
      </c>
      <c r="M67" s="187" t="s">
        <v>498</v>
      </c>
      <c r="N67" s="187" t="s">
        <v>486</v>
      </c>
      <c r="O67" s="188">
        <v>2008</v>
      </c>
      <c r="P67" s="188">
        <f t="shared" ca="1" si="0"/>
        <v>12</v>
      </c>
      <c r="Q67" s="189">
        <v>18500</v>
      </c>
      <c r="R67" s="190" t="s">
        <v>489</v>
      </c>
      <c r="S67" s="191" t="s">
        <v>6</v>
      </c>
      <c r="T67" s="192" t="s">
        <v>493</v>
      </c>
    </row>
    <row r="68" spans="8:20">
      <c r="H68" s="193">
        <v>12</v>
      </c>
      <c r="I68" s="194" t="s">
        <v>1</v>
      </c>
      <c r="J68" s="194" t="s">
        <v>478</v>
      </c>
      <c r="K68" s="195" t="s">
        <v>488</v>
      </c>
      <c r="L68" s="195" t="s">
        <v>517</v>
      </c>
      <c r="M68" s="195" t="s">
        <v>469</v>
      </c>
      <c r="N68" s="195" t="s">
        <v>475</v>
      </c>
      <c r="O68" s="196">
        <v>2001</v>
      </c>
      <c r="P68" s="196">
        <f t="shared" ca="1" si="0"/>
        <v>19</v>
      </c>
      <c r="Q68" s="197">
        <v>3500</v>
      </c>
      <c r="R68" s="199" t="s">
        <v>507</v>
      </c>
      <c r="S68" s="199" t="s">
        <v>6</v>
      </c>
      <c r="T68" s="200" t="s">
        <v>479</v>
      </c>
    </row>
    <row r="69" spans="8:20">
      <c r="H69" s="185">
        <v>32</v>
      </c>
      <c r="I69" s="186" t="s">
        <v>8</v>
      </c>
      <c r="J69" s="186" t="s">
        <v>478</v>
      </c>
      <c r="K69" s="187" t="s">
        <v>488</v>
      </c>
      <c r="L69" s="187" t="s">
        <v>517</v>
      </c>
      <c r="M69" s="187" t="s">
        <v>469</v>
      </c>
      <c r="N69" s="187" t="s">
        <v>475</v>
      </c>
      <c r="O69" s="188">
        <v>2000</v>
      </c>
      <c r="P69" s="188">
        <f t="shared" ca="1" si="0"/>
        <v>20</v>
      </c>
      <c r="Q69" s="189">
        <v>4300</v>
      </c>
      <c r="R69" s="190" t="s">
        <v>474</v>
      </c>
      <c r="S69" s="191" t="s">
        <v>6</v>
      </c>
      <c r="T69" s="192" t="s">
        <v>479</v>
      </c>
    </row>
    <row r="70" spans="8:20">
      <c r="H70" s="193">
        <v>52</v>
      </c>
      <c r="I70" s="194" t="s">
        <v>8</v>
      </c>
      <c r="J70" s="194" t="s">
        <v>472</v>
      </c>
      <c r="K70" s="195" t="s">
        <v>488</v>
      </c>
      <c r="L70" s="195" t="s">
        <v>487</v>
      </c>
      <c r="M70" s="195" t="s">
        <v>469</v>
      </c>
      <c r="N70" s="195" t="s">
        <v>486</v>
      </c>
      <c r="O70" s="196">
        <v>2000</v>
      </c>
      <c r="P70" s="196">
        <f t="shared" ca="1" si="0"/>
        <v>20</v>
      </c>
      <c r="Q70" s="197">
        <v>4300</v>
      </c>
      <c r="R70" s="199" t="s">
        <v>507</v>
      </c>
      <c r="S70" s="199" t="s">
        <v>7</v>
      </c>
      <c r="T70" s="200" t="s">
        <v>493</v>
      </c>
    </row>
    <row r="71" spans="8:20">
      <c r="H71" s="185">
        <v>63</v>
      </c>
      <c r="I71" s="186" t="s">
        <v>9</v>
      </c>
      <c r="J71" s="186" t="s">
        <v>472</v>
      </c>
      <c r="K71" s="187" t="s">
        <v>488</v>
      </c>
      <c r="L71" s="187" t="s">
        <v>513</v>
      </c>
      <c r="M71" s="187" t="s">
        <v>498</v>
      </c>
      <c r="N71" s="187" t="s">
        <v>475</v>
      </c>
      <c r="O71" s="188">
        <v>2000</v>
      </c>
      <c r="P71" s="188">
        <f t="shared" ca="1" si="0"/>
        <v>20</v>
      </c>
      <c r="Q71" s="189">
        <v>5700</v>
      </c>
      <c r="R71" s="191" t="s">
        <v>507</v>
      </c>
      <c r="S71" s="191" t="s">
        <v>7</v>
      </c>
      <c r="T71" s="192" t="s">
        <v>473</v>
      </c>
    </row>
    <row r="72" spans="8:20">
      <c r="H72" s="193">
        <v>82</v>
      </c>
      <c r="I72" s="194" t="s">
        <v>9</v>
      </c>
      <c r="J72" s="194" t="s">
        <v>484</v>
      </c>
      <c r="K72" s="195" t="s">
        <v>488</v>
      </c>
      <c r="L72" s="195" t="s">
        <v>517</v>
      </c>
      <c r="M72" s="195" t="s">
        <v>469</v>
      </c>
      <c r="N72" s="195" t="s">
        <v>486</v>
      </c>
      <c r="O72" s="196">
        <v>2001</v>
      </c>
      <c r="P72" s="196">
        <f t="shared" ca="1" si="0"/>
        <v>19</v>
      </c>
      <c r="Q72" s="197">
        <v>3800</v>
      </c>
      <c r="R72" s="198" t="s">
        <v>485</v>
      </c>
      <c r="S72" s="199" t="s">
        <v>6</v>
      </c>
      <c r="T72" s="200" t="s">
        <v>479</v>
      </c>
    </row>
    <row r="73" spans="8:20">
      <c r="H73" s="185">
        <v>86</v>
      </c>
      <c r="I73" s="186" t="s">
        <v>9</v>
      </c>
      <c r="J73" s="186" t="s">
        <v>484</v>
      </c>
      <c r="K73" s="187" t="s">
        <v>488</v>
      </c>
      <c r="L73" s="187" t="s">
        <v>513</v>
      </c>
      <c r="M73" s="187" t="s">
        <v>498</v>
      </c>
      <c r="N73" s="187" t="s">
        <v>475</v>
      </c>
      <c r="O73" s="188">
        <v>2003</v>
      </c>
      <c r="P73" s="188">
        <f t="shared" ca="1" si="0"/>
        <v>17</v>
      </c>
      <c r="Q73" s="189">
        <v>18900</v>
      </c>
      <c r="R73" s="190" t="s">
        <v>489</v>
      </c>
      <c r="S73" s="191" t="s">
        <v>7</v>
      </c>
      <c r="T73" s="192" t="s">
        <v>473</v>
      </c>
    </row>
    <row r="74" spans="8:20">
      <c r="H74" s="193">
        <v>100</v>
      </c>
      <c r="I74" s="194" t="s">
        <v>9</v>
      </c>
      <c r="J74" s="194" t="s">
        <v>484</v>
      </c>
      <c r="K74" s="195" t="s">
        <v>488</v>
      </c>
      <c r="L74" s="195" t="s">
        <v>487</v>
      </c>
      <c r="M74" s="195" t="s">
        <v>469</v>
      </c>
      <c r="N74" s="195" t="s">
        <v>486</v>
      </c>
      <c r="O74" s="196">
        <v>1999</v>
      </c>
      <c r="P74" s="196">
        <f t="shared" ca="1" si="0"/>
        <v>21</v>
      </c>
      <c r="Q74" s="197">
        <v>2300</v>
      </c>
      <c r="R74" s="198" t="s">
        <v>485</v>
      </c>
      <c r="S74" s="199" t="s">
        <v>6</v>
      </c>
      <c r="T74" s="200" t="s">
        <v>466</v>
      </c>
    </row>
    <row r="75" spans="8:20">
      <c r="H75" s="185">
        <v>31</v>
      </c>
      <c r="I75" s="186" t="s">
        <v>8</v>
      </c>
      <c r="J75" s="186" t="s">
        <v>478</v>
      </c>
      <c r="K75" s="187" t="s">
        <v>492</v>
      </c>
      <c r="L75" s="187" t="s">
        <v>522</v>
      </c>
      <c r="M75" s="187" t="s">
        <v>469</v>
      </c>
      <c r="N75" s="187" t="s">
        <v>486</v>
      </c>
      <c r="O75" s="188">
        <v>2000</v>
      </c>
      <c r="P75" s="188">
        <f t="shared" ca="1" si="0"/>
        <v>20</v>
      </c>
      <c r="Q75" s="189">
        <v>3200</v>
      </c>
      <c r="R75" s="190" t="s">
        <v>480</v>
      </c>
      <c r="S75" s="191" t="s">
        <v>464</v>
      </c>
      <c r="T75" s="192" t="s">
        <v>473</v>
      </c>
    </row>
    <row r="76" spans="8:20">
      <c r="H76" s="193">
        <v>33</v>
      </c>
      <c r="I76" s="194" t="s">
        <v>8</v>
      </c>
      <c r="J76" s="194" t="s">
        <v>472</v>
      </c>
      <c r="K76" s="195" t="s">
        <v>492</v>
      </c>
      <c r="L76" s="195" t="s">
        <v>522</v>
      </c>
      <c r="M76" s="195" t="s">
        <v>469</v>
      </c>
      <c r="N76" s="195" t="s">
        <v>497</v>
      </c>
      <c r="O76" s="196">
        <v>2003</v>
      </c>
      <c r="P76" s="196">
        <f t="shared" ca="1" si="0"/>
        <v>17</v>
      </c>
      <c r="Q76" s="197">
        <v>6700</v>
      </c>
      <c r="R76" s="199" t="s">
        <v>507</v>
      </c>
      <c r="S76" s="199" t="s">
        <v>7</v>
      </c>
      <c r="T76" s="200" t="s">
        <v>479</v>
      </c>
    </row>
    <row r="77" spans="8:20">
      <c r="H77" s="185">
        <v>50</v>
      </c>
      <c r="I77" s="186" t="s">
        <v>8</v>
      </c>
      <c r="J77" s="186" t="s">
        <v>484</v>
      </c>
      <c r="K77" s="187" t="s">
        <v>492</v>
      </c>
      <c r="L77" s="187" t="s">
        <v>522</v>
      </c>
      <c r="M77" s="187" t="s">
        <v>469</v>
      </c>
      <c r="N77" s="187" t="s">
        <v>486</v>
      </c>
      <c r="O77" s="188">
        <v>2001</v>
      </c>
      <c r="P77" s="188">
        <f t="shared" ca="1" si="0"/>
        <v>19</v>
      </c>
      <c r="Q77" s="189">
        <v>14500</v>
      </c>
      <c r="R77" s="190" t="s">
        <v>489</v>
      </c>
      <c r="S77" s="191" t="s">
        <v>464</v>
      </c>
      <c r="T77" s="192" t="s">
        <v>479</v>
      </c>
    </row>
    <row r="78" spans="8:20">
      <c r="H78" s="193">
        <v>51</v>
      </c>
      <c r="I78" s="194" t="s">
        <v>8</v>
      </c>
      <c r="J78" s="194" t="s">
        <v>472</v>
      </c>
      <c r="K78" s="195" t="s">
        <v>492</v>
      </c>
      <c r="L78" s="195" t="s">
        <v>522</v>
      </c>
      <c r="M78" s="195" t="s">
        <v>469</v>
      </c>
      <c r="N78" s="195" t="s">
        <v>494</v>
      </c>
      <c r="O78" s="196">
        <v>2005</v>
      </c>
      <c r="P78" s="196">
        <f t="shared" ca="1" si="0"/>
        <v>15</v>
      </c>
      <c r="Q78" s="197">
        <v>3200</v>
      </c>
      <c r="R78" s="198" t="s">
        <v>480</v>
      </c>
      <c r="S78" s="199" t="s">
        <v>6</v>
      </c>
      <c r="T78" s="200" t="s">
        <v>473</v>
      </c>
    </row>
    <row r="79" spans="8:20">
      <c r="H79" s="185">
        <v>62</v>
      </c>
      <c r="I79" s="186" t="s">
        <v>9</v>
      </c>
      <c r="J79" s="186" t="s">
        <v>484</v>
      </c>
      <c r="K79" s="187" t="s">
        <v>492</v>
      </c>
      <c r="L79" s="187" t="s">
        <v>514</v>
      </c>
      <c r="M79" s="187" t="s">
        <v>508</v>
      </c>
      <c r="N79" s="187" t="s">
        <v>494</v>
      </c>
      <c r="O79" s="188">
        <v>2000</v>
      </c>
      <c r="P79" s="188">
        <f t="shared" ca="1" si="0"/>
        <v>20</v>
      </c>
      <c r="Q79" s="189">
        <v>3420</v>
      </c>
      <c r="R79" s="191" t="s">
        <v>507</v>
      </c>
      <c r="S79" s="191" t="s">
        <v>464</v>
      </c>
      <c r="T79" s="192" t="s">
        <v>479</v>
      </c>
    </row>
    <row r="80" spans="8:20">
      <c r="H80" s="193">
        <v>68</v>
      </c>
      <c r="I80" s="194" t="s">
        <v>9</v>
      </c>
      <c r="J80" s="194" t="s">
        <v>484</v>
      </c>
      <c r="K80" s="195" t="s">
        <v>492</v>
      </c>
      <c r="L80" s="195" t="s">
        <v>506</v>
      </c>
      <c r="M80" s="195" t="s">
        <v>505</v>
      </c>
      <c r="N80" s="195" t="s">
        <v>475</v>
      </c>
      <c r="O80" s="196">
        <v>2000</v>
      </c>
      <c r="P80" s="196">
        <f t="shared" ca="1" si="0"/>
        <v>20</v>
      </c>
      <c r="Q80" s="197">
        <v>2000</v>
      </c>
      <c r="R80" s="199" t="s">
        <v>507</v>
      </c>
      <c r="S80" s="199" t="s">
        <v>7</v>
      </c>
      <c r="T80" s="200" t="s">
        <v>473</v>
      </c>
    </row>
    <row r="81" spans="8:20">
      <c r="H81" s="185">
        <v>73</v>
      </c>
      <c r="I81" s="186" t="s">
        <v>9</v>
      </c>
      <c r="J81" s="186" t="s">
        <v>472</v>
      </c>
      <c r="K81" s="187" t="s">
        <v>492</v>
      </c>
      <c r="L81" s="187" t="s">
        <v>514</v>
      </c>
      <c r="M81" s="187" t="s">
        <v>508</v>
      </c>
      <c r="N81" s="187" t="s">
        <v>475</v>
      </c>
      <c r="O81" s="188">
        <v>2007</v>
      </c>
      <c r="P81" s="188">
        <f t="shared" ca="1" si="0"/>
        <v>13</v>
      </c>
      <c r="Q81" s="189">
        <v>19500</v>
      </c>
      <c r="R81" s="190" t="s">
        <v>480</v>
      </c>
      <c r="S81" s="191" t="s">
        <v>464</v>
      </c>
      <c r="T81" s="192" t="s">
        <v>479</v>
      </c>
    </row>
    <row r="82" spans="8:20">
      <c r="H82" s="193">
        <v>75</v>
      </c>
      <c r="I82" s="194" t="s">
        <v>9</v>
      </c>
      <c r="J82" s="194" t="s">
        <v>484</v>
      </c>
      <c r="K82" s="195" t="s">
        <v>492</v>
      </c>
      <c r="L82" s="195" t="s">
        <v>522</v>
      </c>
      <c r="M82" s="195" t="s">
        <v>469</v>
      </c>
      <c r="N82" s="195" t="s">
        <v>486</v>
      </c>
      <c r="O82" s="196">
        <v>2007</v>
      </c>
      <c r="P82" s="196">
        <f t="shared" ca="1" si="0"/>
        <v>13</v>
      </c>
      <c r="Q82" s="197">
        <v>15600</v>
      </c>
      <c r="R82" s="198" t="s">
        <v>474</v>
      </c>
      <c r="S82" s="199" t="s">
        <v>7</v>
      </c>
      <c r="T82" s="200" t="s">
        <v>473</v>
      </c>
    </row>
    <row r="83" spans="8:20">
      <c r="H83" s="185">
        <v>85</v>
      </c>
      <c r="I83" s="186" t="s">
        <v>9</v>
      </c>
      <c r="J83" s="186" t="s">
        <v>484</v>
      </c>
      <c r="K83" s="187" t="s">
        <v>492</v>
      </c>
      <c r="L83" s="187" t="s">
        <v>514</v>
      </c>
      <c r="M83" s="187" t="s">
        <v>508</v>
      </c>
      <c r="N83" s="187" t="s">
        <v>486</v>
      </c>
      <c r="O83" s="188">
        <v>2005</v>
      </c>
      <c r="P83" s="188">
        <f t="shared" ref="P83:P121" ca="1" si="1">YEAR(NOW())-O83</f>
        <v>15</v>
      </c>
      <c r="Q83" s="189">
        <v>29500</v>
      </c>
      <c r="R83" s="190" t="s">
        <v>489</v>
      </c>
      <c r="S83" s="191" t="s">
        <v>6</v>
      </c>
      <c r="T83" s="192" t="s">
        <v>473</v>
      </c>
    </row>
    <row r="84" spans="8:20">
      <c r="H84" s="193">
        <v>91</v>
      </c>
      <c r="I84" s="194" t="s">
        <v>9</v>
      </c>
      <c r="J84" s="194" t="s">
        <v>484</v>
      </c>
      <c r="K84" s="195" t="s">
        <v>492</v>
      </c>
      <c r="L84" s="195" t="s">
        <v>506</v>
      </c>
      <c r="M84" s="195" t="s">
        <v>505</v>
      </c>
      <c r="N84" s="195" t="s">
        <v>494</v>
      </c>
      <c r="O84" s="196">
        <v>2007</v>
      </c>
      <c r="P84" s="196">
        <f t="shared" ca="1" si="1"/>
        <v>13</v>
      </c>
      <c r="Q84" s="197">
        <v>19200</v>
      </c>
      <c r="R84" s="198" t="s">
        <v>489</v>
      </c>
      <c r="S84" s="199" t="s">
        <v>7</v>
      </c>
      <c r="T84" s="200" t="s">
        <v>479</v>
      </c>
    </row>
    <row r="85" spans="8:20">
      <c r="H85" s="185">
        <v>98</v>
      </c>
      <c r="I85" s="186" t="s">
        <v>9</v>
      </c>
      <c r="J85" s="186" t="s">
        <v>472</v>
      </c>
      <c r="K85" s="187" t="s">
        <v>492</v>
      </c>
      <c r="L85" s="187" t="s">
        <v>491</v>
      </c>
      <c r="M85" s="187" t="s">
        <v>469</v>
      </c>
      <c r="N85" s="187" t="s">
        <v>475</v>
      </c>
      <c r="O85" s="188">
        <v>2005</v>
      </c>
      <c r="P85" s="188">
        <f t="shared" ca="1" si="1"/>
        <v>15</v>
      </c>
      <c r="Q85" s="189">
        <v>6500</v>
      </c>
      <c r="R85" s="190" t="s">
        <v>480</v>
      </c>
      <c r="S85" s="191" t="s">
        <v>7</v>
      </c>
      <c r="T85" s="192" t="s">
        <v>473</v>
      </c>
    </row>
    <row r="86" spans="8:20">
      <c r="H86" s="193">
        <v>99</v>
      </c>
      <c r="I86" s="194" t="s">
        <v>9</v>
      </c>
      <c r="J86" s="194" t="s">
        <v>472</v>
      </c>
      <c r="K86" s="195" t="s">
        <v>492</v>
      </c>
      <c r="L86" s="195" t="s">
        <v>491</v>
      </c>
      <c r="M86" s="195" t="s">
        <v>469</v>
      </c>
      <c r="N86" s="195" t="s">
        <v>490</v>
      </c>
      <c r="O86" s="196">
        <v>2001</v>
      </c>
      <c r="P86" s="196">
        <f t="shared" ca="1" si="1"/>
        <v>19</v>
      </c>
      <c r="Q86" s="197">
        <v>4300</v>
      </c>
      <c r="R86" s="198" t="s">
        <v>489</v>
      </c>
      <c r="S86" s="199" t="s">
        <v>6</v>
      </c>
      <c r="T86" s="200" t="s">
        <v>479</v>
      </c>
    </row>
    <row r="87" spans="8:20">
      <c r="H87" s="185">
        <v>19</v>
      </c>
      <c r="I87" s="186" t="s">
        <v>1</v>
      </c>
      <c r="J87" s="186" t="s">
        <v>484</v>
      </c>
      <c r="K87" s="187" t="s">
        <v>483</v>
      </c>
      <c r="L87" s="187" t="s">
        <v>482</v>
      </c>
      <c r="M87" s="187" t="s">
        <v>469</v>
      </c>
      <c r="N87" s="187" t="s">
        <v>490</v>
      </c>
      <c r="O87" s="188">
        <v>2003</v>
      </c>
      <c r="P87" s="188">
        <f t="shared" ca="1" si="1"/>
        <v>17</v>
      </c>
      <c r="Q87" s="189">
        <v>12400</v>
      </c>
      <c r="R87" s="191" t="s">
        <v>507</v>
      </c>
      <c r="S87" s="191" t="s">
        <v>7</v>
      </c>
      <c r="T87" s="192" t="s">
        <v>479</v>
      </c>
    </row>
    <row r="88" spans="8:20">
      <c r="H88" s="193">
        <v>53</v>
      </c>
      <c r="I88" s="194" t="s">
        <v>8</v>
      </c>
      <c r="J88" s="194" t="s">
        <v>484</v>
      </c>
      <c r="K88" s="195" t="s">
        <v>483</v>
      </c>
      <c r="L88" s="195" t="s">
        <v>482</v>
      </c>
      <c r="M88" s="195" t="s">
        <v>469</v>
      </c>
      <c r="N88" s="195" t="s">
        <v>486</v>
      </c>
      <c r="O88" s="196">
        <v>2006</v>
      </c>
      <c r="P88" s="196">
        <f t="shared" ca="1" si="1"/>
        <v>14</v>
      </c>
      <c r="Q88" s="197">
        <v>19900</v>
      </c>
      <c r="R88" s="198" t="s">
        <v>489</v>
      </c>
      <c r="S88" s="199" t="s">
        <v>6</v>
      </c>
      <c r="T88" s="200" t="s">
        <v>479</v>
      </c>
    </row>
    <row r="89" spans="8:20">
      <c r="H89" s="185">
        <v>70</v>
      </c>
      <c r="I89" s="186" t="s">
        <v>9</v>
      </c>
      <c r="J89" s="186" t="s">
        <v>472</v>
      </c>
      <c r="K89" s="187" t="s">
        <v>483</v>
      </c>
      <c r="L89" s="187" t="s">
        <v>482</v>
      </c>
      <c r="M89" s="187" t="s">
        <v>508</v>
      </c>
      <c r="N89" s="187" t="s">
        <v>475</v>
      </c>
      <c r="O89" s="188">
        <v>2000</v>
      </c>
      <c r="P89" s="188">
        <f t="shared" ca="1" si="1"/>
        <v>20</v>
      </c>
      <c r="Q89" s="189">
        <v>3999</v>
      </c>
      <c r="R89" s="191" t="s">
        <v>507</v>
      </c>
      <c r="S89" s="191" t="s">
        <v>464</v>
      </c>
      <c r="T89" s="192" t="s">
        <v>479</v>
      </c>
    </row>
    <row r="90" spans="8:20">
      <c r="H90" s="193">
        <v>101</v>
      </c>
      <c r="I90" s="194" t="s">
        <v>9</v>
      </c>
      <c r="J90" s="194" t="s">
        <v>484</v>
      </c>
      <c r="K90" s="195" t="s">
        <v>483</v>
      </c>
      <c r="L90" s="195" t="s">
        <v>482</v>
      </c>
      <c r="M90" s="195" t="s">
        <v>469</v>
      </c>
      <c r="N90" s="195" t="s">
        <v>481</v>
      </c>
      <c r="O90" s="196">
        <v>2000</v>
      </c>
      <c r="P90" s="196">
        <f t="shared" ca="1" si="1"/>
        <v>20</v>
      </c>
      <c r="Q90" s="197">
        <v>4533</v>
      </c>
      <c r="R90" s="198" t="s">
        <v>480</v>
      </c>
      <c r="S90" s="199" t="s">
        <v>464</v>
      </c>
      <c r="T90" s="200" t="s">
        <v>479</v>
      </c>
    </row>
    <row r="91" spans="8:20">
      <c r="H91" s="185">
        <v>17</v>
      </c>
      <c r="I91" s="186" t="s">
        <v>1</v>
      </c>
      <c r="J91" s="186" t="s">
        <v>478</v>
      </c>
      <c r="K91" s="187" t="s">
        <v>503</v>
      </c>
      <c r="L91" s="187" t="s">
        <v>541</v>
      </c>
      <c r="M91" s="187" t="s">
        <v>505</v>
      </c>
      <c r="N91" s="187" t="s">
        <v>486</v>
      </c>
      <c r="O91" s="188">
        <v>2001</v>
      </c>
      <c r="P91" s="188">
        <f t="shared" ca="1" si="1"/>
        <v>19</v>
      </c>
      <c r="Q91" s="189">
        <v>5670</v>
      </c>
      <c r="R91" s="191" t="s">
        <v>507</v>
      </c>
      <c r="S91" s="191" t="s">
        <v>6</v>
      </c>
      <c r="T91" s="192" t="s">
        <v>479</v>
      </c>
    </row>
    <row r="92" spans="8:20">
      <c r="H92" s="193">
        <v>21</v>
      </c>
      <c r="I92" s="194" t="s">
        <v>1</v>
      </c>
      <c r="J92" s="194" t="s">
        <v>484</v>
      </c>
      <c r="K92" s="195" t="s">
        <v>503</v>
      </c>
      <c r="L92" s="195" t="s">
        <v>538</v>
      </c>
      <c r="M92" s="195" t="s">
        <v>498</v>
      </c>
      <c r="N92" s="195" t="s">
        <v>497</v>
      </c>
      <c r="O92" s="196">
        <v>2000</v>
      </c>
      <c r="P92" s="196">
        <f t="shared" ca="1" si="1"/>
        <v>20</v>
      </c>
      <c r="Q92" s="197">
        <v>15420</v>
      </c>
      <c r="R92" s="198" t="s">
        <v>474</v>
      </c>
      <c r="S92" s="199" t="s">
        <v>7</v>
      </c>
      <c r="T92" s="200" t="s">
        <v>479</v>
      </c>
    </row>
    <row r="93" spans="8:20">
      <c r="H93" s="185">
        <v>30</v>
      </c>
      <c r="I93" s="186" t="s">
        <v>8</v>
      </c>
      <c r="J93" s="186" t="s">
        <v>484</v>
      </c>
      <c r="K93" s="187" t="s">
        <v>503</v>
      </c>
      <c r="L93" s="187" t="s">
        <v>534</v>
      </c>
      <c r="M93" s="187" t="s">
        <v>508</v>
      </c>
      <c r="N93" s="187" t="s">
        <v>481</v>
      </c>
      <c r="O93" s="188">
        <v>2000</v>
      </c>
      <c r="P93" s="188">
        <f t="shared" ca="1" si="1"/>
        <v>20</v>
      </c>
      <c r="Q93" s="189">
        <v>14500</v>
      </c>
      <c r="R93" s="190" t="s">
        <v>489</v>
      </c>
      <c r="S93" s="191" t="s">
        <v>7</v>
      </c>
      <c r="T93" s="192" t="s">
        <v>473</v>
      </c>
    </row>
    <row r="94" spans="8:20">
      <c r="H94" s="193">
        <v>38</v>
      </c>
      <c r="I94" s="194" t="s">
        <v>8</v>
      </c>
      <c r="J94" s="194" t="s">
        <v>484</v>
      </c>
      <c r="K94" s="195" t="s">
        <v>503</v>
      </c>
      <c r="L94" s="195" t="s">
        <v>502</v>
      </c>
      <c r="M94" s="195" t="s">
        <v>469</v>
      </c>
      <c r="N94" s="195" t="s">
        <v>494</v>
      </c>
      <c r="O94" s="196">
        <v>2001</v>
      </c>
      <c r="P94" s="196">
        <f t="shared" ca="1" si="1"/>
        <v>19</v>
      </c>
      <c r="Q94" s="197">
        <v>3400</v>
      </c>
      <c r="R94" s="199" t="s">
        <v>507</v>
      </c>
      <c r="S94" s="199" t="s">
        <v>7</v>
      </c>
      <c r="T94" s="200" t="s">
        <v>473</v>
      </c>
    </row>
    <row r="95" spans="8:20">
      <c r="H95" s="185">
        <v>42</v>
      </c>
      <c r="I95" s="186" t="s">
        <v>8</v>
      </c>
      <c r="J95" s="186" t="s">
        <v>472</v>
      </c>
      <c r="K95" s="187" t="s">
        <v>503</v>
      </c>
      <c r="L95" s="187" t="s">
        <v>502</v>
      </c>
      <c r="M95" s="187" t="s">
        <v>469</v>
      </c>
      <c r="N95" s="187" t="s">
        <v>475</v>
      </c>
      <c r="O95" s="188">
        <v>1999</v>
      </c>
      <c r="P95" s="188">
        <f t="shared" ca="1" si="1"/>
        <v>21</v>
      </c>
      <c r="Q95" s="189">
        <v>6700</v>
      </c>
      <c r="R95" s="190" t="s">
        <v>474</v>
      </c>
      <c r="S95" s="191" t="s">
        <v>7</v>
      </c>
      <c r="T95" s="192" t="s">
        <v>479</v>
      </c>
    </row>
    <row r="96" spans="8:20">
      <c r="H96" s="193">
        <v>43</v>
      </c>
      <c r="I96" s="194" t="s">
        <v>8</v>
      </c>
      <c r="J96" s="194" t="s">
        <v>484</v>
      </c>
      <c r="K96" s="195" t="s">
        <v>503</v>
      </c>
      <c r="L96" s="195" t="s">
        <v>531</v>
      </c>
      <c r="M96" s="195" t="s">
        <v>469</v>
      </c>
      <c r="N96" s="195" t="s">
        <v>494</v>
      </c>
      <c r="O96" s="196">
        <v>2000</v>
      </c>
      <c r="P96" s="196">
        <f t="shared" ca="1" si="1"/>
        <v>20</v>
      </c>
      <c r="Q96" s="197">
        <v>2000</v>
      </c>
      <c r="R96" s="198" t="s">
        <v>480</v>
      </c>
      <c r="S96" s="199" t="s">
        <v>6</v>
      </c>
      <c r="T96" s="200" t="s">
        <v>466</v>
      </c>
    </row>
    <row r="97" spans="8:20">
      <c r="H97" s="185">
        <v>45</v>
      </c>
      <c r="I97" s="186" t="s">
        <v>8</v>
      </c>
      <c r="J97" s="186" t="s">
        <v>472</v>
      </c>
      <c r="K97" s="187" t="s">
        <v>503</v>
      </c>
      <c r="L97" s="187" t="s">
        <v>530</v>
      </c>
      <c r="M97" s="187" t="s">
        <v>469</v>
      </c>
      <c r="N97" s="187" t="s">
        <v>486</v>
      </c>
      <c r="O97" s="188">
        <v>2004</v>
      </c>
      <c r="P97" s="188">
        <f t="shared" ca="1" si="1"/>
        <v>16</v>
      </c>
      <c r="Q97" s="189">
        <v>3999</v>
      </c>
      <c r="R97" s="191" t="s">
        <v>507</v>
      </c>
      <c r="S97" s="191" t="s">
        <v>7</v>
      </c>
      <c r="T97" s="192" t="s">
        <v>473</v>
      </c>
    </row>
    <row r="98" spans="8:20">
      <c r="H98" s="193">
        <v>93</v>
      </c>
      <c r="I98" s="194" t="s">
        <v>9</v>
      </c>
      <c r="J98" s="194" t="s">
        <v>478</v>
      </c>
      <c r="K98" s="195" t="s">
        <v>503</v>
      </c>
      <c r="L98" s="195" t="s">
        <v>502</v>
      </c>
      <c r="M98" s="195" t="s">
        <v>469</v>
      </c>
      <c r="N98" s="195" t="s">
        <v>494</v>
      </c>
      <c r="O98" s="196">
        <v>2001</v>
      </c>
      <c r="P98" s="196">
        <f t="shared" ca="1" si="1"/>
        <v>19</v>
      </c>
      <c r="Q98" s="197">
        <v>5600</v>
      </c>
      <c r="R98" s="198" t="s">
        <v>480</v>
      </c>
      <c r="S98" s="199" t="s">
        <v>464</v>
      </c>
      <c r="T98" s="200" t="s">
        <v>493</v>
      </c>
    </row>
    <row r="99" spans="8:20">
      <c r="H99" s="185">
        <v>1</v>
      </c>
      <c r="I99" s="186" t="s">
        <v>1</v>
      </c>
      <c r="J99" s="186" t="s">
        <v>484</v>
      </c>
      <c r="K99" s="187" t="s">
        <v>477</v>
      </c>
      <c r="L99" s="187" t="s">
        <v>476</v>
      </c>
      <c r="M99" s="187" t="s">
        <v>469</v>
      </c>
      <c r="N99" s="187" t="s">
        <v>475</v>
      </c>
      <c r="O99" s="188">
        <v>1988</v>
      </c>
      <c r="P99" s="188">
        <f t="shared" ca="1" si="1"/>
        <v>32</v>
      </c>
      <c r="Q99" s="189">
        <v>3500</v>
      </c>
      <c r="R99" s="190" t="s">
        <v>480</v>
      </c>
      <c r="S99" s="191" t="s">
        <v>7</v>
      </c>
      <c r="T99" s="192" t="s">
        <v>466</v>
      </c>
    </row>
    <row r="100" spans="8:20">
      <c r="H100" s="193">
        <v>3</v>
      </c>
      <c r="I100" s="194" t="s">
        <v>1</v>
      </c>
      <c r="J100" s="194" t="s">
        <v>472</v>
      </c>
      <c r="K100" s="195" t="s">
        <v>477</v>
      </c>
      <c r="L100" s="195" t="s">
        <v>533</v>
      </c>
      <c r="M100" s="195" t="s">
        <v>508</v>
      </c>
      <c r="N100" s="195" t="s">
        <v>497</v>
      </c>
      <c r="O100" s="196">
        <v>2001</v>
      </c>
      <c r="P100" s="196">
        <f t="shared" ca="1" si="1"/>
        <v>19</v>
      </c>
      <c r="Q100" s="197">
        <v>12500</v>
      </c>
      <c r="R100" s="198" t="s">
        <v>474</v>
      </c>
      <c r="S100" s="199" t="s">
        <v>7</v>
      </c>
      <c r="T100" s="200" t="s">
        <v>473</v>
      </c>
    </row>
    <row r="101" spans="8:20">
      <c r="H101" s="185">
        <v>8</v>
      </c>
      <c r="I101" s="186" t="s">
        <v>1</v>
      </c>
      <c r="J101" s="186" t="s">
        <v>472</v>
      </c>
      <c r="K101" s="187" t="s">
        <v>477</v>
      </c>
      <c r="L101" s="187" t="s">
        <v>476</v>
      </c>
      <c r="M101" s="187" t="s">
        <v>469</v>
      </c>
      <c r="N101" s="187" t="s">
        <v>490</v>
      </c>
      <c r="O101" s="188">
        <v>1999</v>
      </c>
      <c r="P101" s="188">
        <f t="shared" ca="1" si="1"/>
        <v>21</v>
      </c>
      <c r="Q101" s="189">
        <v>2300</v>
      </c>
      <c r="R101" s="191" t="s">
        <v>507</v>
      </c>
      <c r="S101" s="191" t="s">
        <v>7</v>
      </c>
      <c r="T101" s="192" t="s">
        <v>479</v>
      </c>
    </row>
    <row r="102" spans="8:20">
      <c r="H102" s="193">
        <v>9</v>
      </c>
      <c r="I102" s="194" t="s">
        <v>1</v>
      </c>
      <c r="J102" s="194" t="s">
        <v>484</v>
      </c>
      <c r="K102" s="195" t="s">
        <v>477</v>
      </c>
      <c r="L102" s="195" t="s">
        <v>512</v>
      </c>
      <c r="M102" s="195" t="s">
        <v>505</v>
      </c>
      <c r="N102" s="195" t="s">
        <v>497</v>
      </c>
      <c r="O102" s="196">
        <v>2001</v>
      </c>
      <c r="P102" s="196">
        <f t="shared" ca="1" si="1"/>
        <v>19</v>
      </c>
      <c r="Q102" s="197">
        <v>3900</v>
      </c>
      <c r="R102" s="198" t="s">
        <v>480</v>
      </c>
      <c r="S102" s="199" t="s">
        <v>7</v>
      </c>
      <c r="T102" s="200" t="s">
        <v>466</v>
      </c>
    </row>
    <row r="103" spans="8:20">
      <c r="H103" s="185">
        <v>22</v>
      </c>
      <c r="I103" s="186" t="s">
        <v>1</v>
      </c>
      <c r="J103" s="186" t="s">
        <v>472</v>
      </c>
      <c r="K103" s="187" t="s">
        <v>477</v>
      </c>
      <c r="L103" s="187" t="s">
        <v>537</v>
      </c>
      <c r="M103" s="187" t="s">
        <v>498</v>
      </c>
      <c r="N103" s="187" t="s">
        <v>490</v>
      </c>
      <c r="O103" s="188">
        <v>2001</v>
      </c>
      <c r="P103" s="188">
        <f t="shared" ca="1" si="1"/>
        <v>19</v>
      </c>
      <c r="Q103" s="189">
        <v>19655</v>
      </c>
      <c r="R103" s="190" t="s">
        <v>489</v>
      </c>
      <c r="S103" s="191" t="s">
        <v>7</v>
      </c>
      <c r="T103" s="192" t="s">
        <v>479</v>
      </c>
    </row>
    <row r="104" spans="8:20">
      <c r="H104" s="193">
        <v>35</v>
      </c>
      <c r="I104" s="194" t="s">
        <v>8</v>
      </c>
      <c r="J104" s="194" t="s">
        <v>484</v>
      </c>
      <c r="K104" s="195" t="s">
        <v>477</v>
      </c>
      <c r="L104" s="195" t="s">
        <v>533</v>
      </c>
      <c r="M104" s="195" t="s">
        <v>508</v>
      </c>
      <c r="N104" s="195" t="s">
        <v>475</v>
      </c>
      <c r="O104" s="196">
        <v>2003</v>
      </c>
      <c r="P104" s="196">
        <f t="shared" ca="1" si="1"/>
        <v>17</v>
      </c>
      <c r="Q104" s="197">
        <v>15400</v>
      </c>
      <c r="R104" s="198" t="s">
        <v>489</v>
      </c>
      <c r="S104" s="199" t="s">
        <v>7</v>
      </c>
      <c r="T104" s="200" t="s">
        <v>473</v>
      </c>
    </row>
    <row r="105" spans="8:20">
      <c r="H105" s="185">
        <v>36</v>
      </c>
      <c r="I105" s="186" t="s">
        <v>8</v>
      </c>
      <c r="J105" s="186" t="s">
        <v>478</v>
      </c>
      <c r="K105" s="187" t="s">
        <v>477</v>
      </c>
      <c r="L105" s="187" t="s">
        <v>533</v>
      </c>
      <c r="M105" s="187" t="s">
        <v>508</v>
      </c>
      <c r="N105" s="187" t="s">
        <v>475</v>
      </c>
      <c r="O105" s="188">
        <v>2000</v>
      </c>
      <c r="P105" s="188">
        <f t="shared" ca="1" si="1"/>
        <v>20</v>
      </c>
      <c r="Q105" s="189">
        <v>4200</v>
      </c>
      <c r="R105" s="190" t="s">
        <v>480</v>
      </c>
      <c r="S105" s="191" t="s">
        <v>7</v>
      </c>
      <c r="T105" s="192" t="s">
        <v>473</v>
      </c>
    </row>
    <row r="106" spans="8:20">
      <c r="H106" s="193">
        <v>54</v>
      </c>
      <c r="I106" s="194" t="s">
        <v>8</v>
      </c>
      <c r="J106" s="194" t="s">
        <v>472</v>
      </c>
      <c r="K106" s="195" t="s">
        <v>477</v>
      </c>
      <c r="L106" s="195" t="s">
        <v>476</v>
      </c>
      <c r="M106" s="195" t="s">
        <v>469</v>
      </c>
      <c r="N106" s="195" t="s">
        <v>481</v>
      </c>
      <c r="O106" s="196">
        <v>2001</v>
      </c>
      <c r="P106" s="196">
        <f t="shared" ca="1" si="1"/>
        <v>19</v>
      </c>
      <c r="Q106" s="197">
        <v>2500</v>
      </c>
      <c r="R106" s="198" t="s">
        <v>485</v>
      </c>
      <c r="S106" s="199" t="s">
        <v>7</v>
      </c>
      <c r="T106" s="200" t="s">
        <v>466</v>
      </c>
    </row>
    <row r="107" spans="8:20">
      <c r="H107" s="185">
        <v>64</v>
      </c>
      <c r="I107" s="186" t="s">
        <v>9</v>
      </c>
      <c r="J107" s="186" t="s">
        <v>478</v>
      </c>
      <c r="K107" s="187" t="s">
        <v>477</v>
      </c>
      <c r="L107" s="187" t="s">
        <v>512</v>
      </c>
      <c r="M107" s="187" t="s">
        <v>469</v>
      </c>
      <c r="N107" s="187" t="s">
        <v>475</v>
      </c>
      <c r="O107" s="188">
        <v>1999</v>
      </c>
      <c r="P107" s="188">
        <f t="shared" ca="1" si="1"/>
        <v>21</v>
      </c>
      <c r="Q107" s="189">
        <v>2540</v>
      </c>
      <c r="R107" s="190" t="s">
        <v>474</v>
      </c>
      <c r="S107" s="191" t="s">
        <v>6</v>
      </c>
      <c r="T107" s="192" t="s">
        <v>473</v>
      </c>
    </row>
    <row r="108" spans="8:20">
      <c r="H108" s="193">
        <v>71</v>
      </c>
      <c r="I108" s="194" t="s">
        <v>9</v>
      </c>
      <c r="J108" s="194" t="s">
        <v>472</v>
      </c>
      <c r="K108" s="195" t="s">
        <v>477</v>
      </c>
      <c r="L108" s="195" t="s">
        <v>524</v>
      </c>
      <c r="M108" s="195" t="s">
        <v>508</v>
      </c>
      <c r="N108" s="195" t="s">
        <v>486</v>
      </c>
      <c r="O108" s="196">
        <v>2000</v>
      </c>
      <c r="P108" s="196">
        <f t="shared" ca="1" si="1"/>
        <v>20</v>
      </c>
      <c r="Q108" s="197">
        <v>4200</v>
      </c>
      <c r="R108" s="198" t="s">
        <v>480</v>
      </c>
      <c r="S108" s="199" t="s">
        <v>6</v>
      </c>
      <c r="T108" s="200" t="s">
        <v>466</v>
      </c>
    </row>
    <row r="109" spans="8:20">
      <c r="H109" s="185">
        <v>78</v>
      </c>
      <c r="I109" s="186" t="s">
        <v>9</v>
      </c>
      <c r="J109" s="186" t="s">
        <v>472</v>
      </c>
      <c r="K109" s="187" t="s">
        <v>477</v>
      </c>
      <c r="L109" s="187" t="s">
        <v>512</v>
      </c>
      <c r="M109" s="187" t="s">
        <v>469</v>
      </c>
      <c r="N109" s="187" t="s">
        <v>490</v>
      </c>
      <c r="O109" s="188">
        <v>1999</v>
      </c>
      <c r="P109" s="188">
        <f t="shared" ca="1" si="1"/>
        <v>21</v>
      </c>
      <c r="Q109" s="189">
        <v>1999</v>
      </c>
      <c r="R109" s="191" t="s">
        <v>507</v>
      </c>
      <c r="S109" s="191" t="s">
        <v>6</v>
      </c>
      <c r="T109" s="192" t="s">
        <v>479</v>
      </c>
    </row>
    <row r="110" spans="8:20">
      <c r="H110" s="193">
        <v>79</v>
      </c>
      <c r="I110" s="194" t="s">
        <v>9</v>
      </c>
      <c r="J110" s="194" t="s">
        <v>484</v>
      </c>
      <c r="K110" s="195" t="s">
        <v>477</v>
      </c>
      <c r="L110" s="195" t="s">
        <v>476</v>
      </c>
      <c r="M110" s="195" t="s">
        <v>505</v>
      </c>
      <c r="N110" s="195" t="s">
        <v>486</v>
      </c>
      <c r="O110" s="196">
        <v>2007</v>
      </c>
      <c r="P110" s="196">
        <f t="shared" ca="1" si="1"/>
        <v>13</v>
      </c>
      <c r="Q110" s="197">
        <v>24500</v>
      </c>
      <c r="R110" s="198" t="s">
        <v>485</v>
      </c>
      <c r="S110" s="199" t="s">
        <v>7</v>
      </c>
      <c r="T110" s="200" t="s">
        <v>493</v>
      </c>
    </row>
    <row r="111" spans="8:20">
      <c r="H111" s="185">
        <v>87</v>
      </c>
      <c r="I111" s="186" t="s">
        <v>9</v>
      </c>
      <c r="J111" s="186" t="s">
        <v>484</v>
      </c>
      <c r="K111" s="187" t="s">
        <v>477</v>
      </c>
      <c r="L111" s="187" t="s">
        <v>512</v>
      </c>
      <c r="M111" s="187" t="s">
        <v>469</v>
      </c>
      <c r="N111" s="187" t="s">
        <v>486</v>
      </c>
      <c r="O111" s="188">
        <v>2001</v>
      </c>
      <c r="P111" s="188">
        <f t="shared" ca="1" si="1"/>
        <v>19</v>
      </c>
      <c r="Q111" s="189">
        <v>3500</v>
      </c>
      <c r="R111" s="191" t="s">
        <v>507</v>
      </c>
      <c r="S111" s="191" t="s">
        <v>7</v>
      </c>
      <c r="T111" s="192" t="s">
        <v>479</v>
      </c>
    </row>
    <row r="112" spans="8:20">
      <c r="H112" s="193">
        <v>102</v>
      </c>
      <c r="I112" s="194" t="s">
        <v>9</v>
      </c>
      <c r="J112" s="194" t="s">
        <v>478</v>
      </c>
      <c r="K112" s="195" t="s">
        <v>477</v>
      </c>
      <c r="L112" s="195" t="s">
        <v>476</v>
      </c>
      <c r="M112" s="195" t="s">
        <v>469</v>
      </c>
      <c r="N112" s="195" t="s">
        <v>475</v>
      </c>
      <c r="O112" s="196">
        <v>2003</v>
      </c>
      <c r="P112" s="196">
        <f t="shared" ca="1" si="1"/>
        <v>17</v>
      </c>
      <c r="Q112" s="197">
        <v>6750</v>
      </c>
      <c r="R112" s="198" t="s">
        <v>474</v>
      </c>
      <c r="S112" s="199" t="s">
        <v>7</v>
      </c>
      <c r="T112" s="200" t="s">
        <v>473</v>
      </c>
    </row>
    <row r="113" spans="8:20">
      <c r="H113" s="185">
        <v>11</v>
      </c>
      <c r="I113" s="186" t="s">
        <v>1</v>
      </c>
      <c r="J113" s="186" t="s">
        <v>484</v>
      </c>
      <c r="K113" s="187" t="s">
        <v>509</v>
      </c>
      <c r="L113" s="187" t="s">
        <v>518</v>
      </c>
      <c r="M113" s="187" t="s">
        <v>498</v>
      </c>
      <c r="N113" s="187" t="s">
        <v>486</v>
      </c>
      <c r="O113" s="188">
        <v>2008</v>
      </c>
      <c r="P113" s="188">
        <f t="shared" ca="1" si="1"/>
        <v>12</v>
      </c>
      <c r="Q113" s="189">
        <v>43200</v>
      </c>
      <c r="R113" s="190" t="s">
        <v>489</v>
      </c>
      <c r="S113" s="191" t="s">
        <v>6</v>
      </c>
      <c r="T113" s="192" t="s">
        <v>473</v>
      </c>
    </row>
    <row r="114" spans="8:20">
      <c r="H114" s="193">
        <v>24</v>
      </c>
      <c r="I114" s="194" t="s">
        <v>1</v>
      </c>
      <c r="J114" s="194" t="s">
        <v>484</v>
      </c>
      <c r="K114" s="195" t="s">
        <v>509</v>
      </c>
      <c r="L114" s="195" t="s">
        <v>535</v>
      </c>
      <c r="M114" s="195" t="s">
        <v>469</v>
      </c>
      <c r="N114" s="195" t="s">
        <v>475</v>
      </c>
      <c r="O114" s="196">
        <v>2001</v>
      </c>
      <c r="P114" s="196">
        <f t="shared" ca="1" si="1"/>
        <v>19</v>
      </c>
      <c r="Q114" s="197">
        <v>2500</v>
      </c>
      <c r="R114" s="199" t="s">
        <v>507</v>
      </c>
      <c r="S114" s="199" t="s">
        <v>6</v>
      </c>
      <c r="T114" s="200" t="s">
        <v>479</v>
      </c>
    </row>
    <row r="115" spans="8:20">
      <c r="H115" s="185">
        <v>29</v>
      </c>
      <c r="I115" s="186" t="s">
        <v>8</v>
      </c>
      <c r="J115" s="186" t="s">
        <v>484</v>
      </c>
      <c r="K115" s="187" t="s">
        <v>509</v>
      </c>
      <c r="L115" s="187" t="s">
        <v>535</v>
      </c>
      <c r="M115" s="187" t="s">
        <v>469</v>
      </c>
      <c r="N115" s="187" t="s">
        <v>475</v>
      </c>
      <c r="O115" s="188">
        <v>2000</v>
      </c>
      <c r="P115" s="188">
        <f t="shared" ca="1" si="1"/>
        <v>20</v>
      </c>
      <c r="Q115" s="189">
        <v>3400</v>
      </c>
      <c r="R115" s="191" t="s">
        <v>507</v>
      </c>
      <c r="S115" s="191" t="s">
        <v>464</v>
      </c>
      <c r="T115" s="192" t="s">
        <v>493</v>
      </c>
    </row>
    <row r="116" spans="8:20">
      <c r="H116" s="193">
        <v>39</v>
      </c>
      <c r="I116" s="194" t="s">
        <v>8</v>
      </c>
      <c r="J116" s="194" t="s">
        <v>484</v>
      </c>
      <c r="K116" s="195" t="s">
        <v>509</v>
      </c>
      <c r="L116" s="195" t="s">
        <v>5</v>
      </c>
      <c r="M116" s="195" t="s">
        <v>508</v>
      </c>
      <c r="N116" s="195" t="s">
        <v>494</v>
      </c>
      <c r="O116" s="196">
        <v>2003</v>
      </c>
      <c r="P116" s="196">
        <f t="shared" ca="1" si="1"/>
        <v>17</v>
      </c>
      <c r="Q116" s="197">
        <v>14500</v>
      </c>
      <c r="R116" s="198" t="s">
        <v>489</v>
      </c>
      <c r="S116" s="199" t="s">
        <v>464</v>
      </c>
      <c r="T116" s="200" t="s">
        <v>479</v>
      </c>
    </row>
    <row r="117" spans="8:20">
      <c r="H117" s="185">
        <v>58</v>
      </c>
      <c r="I117" s="186" t="s">
        <v>9</v>
      </c>
      <c r="J117" s="186" t="s">
        <v>478</v>
      </c>
      <c r="K117" s="187" t="s">
        <v>509</v>
      </c>
      <c r="L117" s="187" t="s">
        <v>5</v>
      </c>
      <c r="M117" s="187" t="s">
        <v>508</v>
      </c>
      <c r="N117" s="187" t="s">
        <v>475</v>
      </c>
      <c r="O117" s="188">
        <v>2003</v>
      </c>
      <c r="P117" s="188">
        <f t="shared" ca="1" si="1"/>
        <v>17</v>
      </c>
      <c r="Q117" s="189">
        <v>3400</v>
      </c>
      <c r="R117" s="191" t="s">
        <v>507</v>
      </c>
      <c r="S117" s="191" t="s">
        <v>7</v>
      </c>
      <c r="T117" s="192" t="s">
        <v>479</v>
      </c>
    </row>
    <row r="118" spans="8:20">
      <c r="H118" s="193">
        <v>67</v>
      </c>
      <c r="I118" s="194" t="s">
        <v>9</v>
      </c>
      <c r="J118" s="194" t="s">
        <v>484</v>
      </c>
      <c r="K118" s="195" t="s">
        <v>509</v>
      </c>
      <c r="L118" s="195" t="s">
        <v>5</v>
      </c>
      <c r="M118" s="195" t="s">
        <v>508</v>
      </c>
      <c r="N118" s="195" t="s">
        <v>490</v>
      </c>
      <c r="O118" s="196">
        <v>1999</v>
      </c>
      <c r="P118" s="196">
        <f t="shared" ca="1" si="1"/>
        <v>21</v>
      </c>
      <c r="Q118" s="197">
        <v>6700</v>
      </c>
      <c r="R118" s="198" t="s">
        <v>489</v>
      </c>
      <c r="S118" s="199" t="s">
        <v>7</v>
      </c>
      <c r="T118" s="200" t="s">
        <v>479</v>
      </c>
    </row>
    <row r="119" spans="8:20">
      <c r="H119" s="185">
        <v>72</v>
      </c>
      <c r="I119" s="186" t="s">
        <v>9</v>
      </c>
      <c r="J119" s="186" t="s">
        <v>484</v>
      </c>
      <c r="K119" s="187" t="s">
        <v>509</v>
      </c>
      <c r="L119" s="187" t="s">
        <v>523</v>
      </c>
      <c r="M119" s="187" t="s">
        <v>505</v>
      </c>
      <c r="N119" s="187" t="s">
        <v>494</v>
      </c>
      <c r="O119" s="188">
        <v>2003</v>
      </c>
      <c r="P119" s="188">
        <f t="shared" ca="1" si="1"/>
        <v>17</v>
      </c>
      <c r="Q119" s="189">
        <v>23400</v>
      </c>
      <c r="R119" s="190" t="s">
        <v>485</v>
      </c>
      <c r="S119" s="191" t="s">
        <v>7</v>
      </c>
      <c r="T119" s="192" t="s">
        <v>479</v>
      </c>
    </row>
    <row r="120" spans="8:20">
      <c r="H120" s="193">
        <v>81</v>
      </c>
      <c r="I120" s="194" t="s">
        <v>9</v>
      </c>
      <c r="J120" s="194" t="s">
        <v>472</v>
      </c>
      <c r="K120" s="195" t="s">
        <v>509</v>
      </c>
      <c r="L120" s="195" t="s">
        <v>518</v>
      </c>
      <c r="M120" s="195" t="s">
        <v>498</v>
      </c>
      <c r="N120" s="195" t="s">
        <v>486</v>
      </c>
      <c r="O120" s="196">
        <v>2005</v>
      </c>
      <c r="P120" s="196">
        <f t="shared" ca="1" si="1"/>
        <v>15</v>
      </c>
      <c r="Q120" s="197">
        <v>34222</v>
      </c>
      <c r="R120" s="198" t="s">
        <v>485</v>
      </c>
      <c r="S120" s="199" t="s">
        <v>7</v>
      </c>
      <c r="T120" s="200" t="s">
        <v>479</v>
      </c>
    </row>
    <row r="121" spans="8:20">
      <c r="H121" s="201">
        <v>90</v>
      </c>
      <c r="I121" s="202" t="s">
        <v>9</v>
      </c>
      <c r="J121" s="202" t="s">
        <v>472</v>
      </c>
      <c r="K121" s="203" t="s">
        <v>509</v>
      </c>
      <c r="L121" s="203" t="s">
        <v>5</v>
      </c>
      <c r="M121" s="203" t="s">
        <v>508</v>
      </c>
      <c r="N121" s="203" t="s">
        <v>486</v>
      </c>
      <c r="O121" s="204">
        <v>1999</v>
      </c>
      <c r="P121" s="204">
        <f t="shared" ca="1" si="1"/>
        <v>21</v>
      </c>
      <c r="Q121" s="205">
        <v>2400</v>
      </c>
      <c r="R121" s="206" t="s">
        <v>507</v>
      </c>
      <c r="S121" s="206" t="s">
        <v>7</v>
      </c>
      <c r="T121" s="207" t="s">
        <v>466</v>
      </c>
    </row>
  </sheetData>
  <autoFilter ref="H18:T121"/>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A1:L28"/>
  <sheetViews>
    <sheetView showGridLines="0" workbookViewId="0">
      <selection activeCell="I40" sqref="I40"/>
    </sheetView>
  </sheetViews>
  <sheetFormatPr defaultRowHeight="12.75"/>
  <cols>
    <col min="1" max="2" width="9.140625" style="209"/>
    <col min="3" max="4" width="13" style="209" customWidth="1"/>
    <col min="5" max="5" width="14" style="209" customWidth="1"/>
    <col min="6" max="7" width="13" style="209" customWidth="1"/>
    <col min="8" max="16384" width="9.140625" style="209"/>
  </cols>
  <sheetData>
    <row r="1" spans="1:12" ht="33.75">
      <c r="B1" s="22" t="s">
        <v>755</v>
      </c>
    </row>
    <row r="4" spans="1:12" ht="15.75">
      <c r="A4" s="210" t="s">
        <v>756</v>
      </c>
      <c r="C4" s="211"/>
    </row>
    <row r="5" spans="1:12" ht="15.75">
      <c r="C5" s="212" t="s">
        <v>757</v>
      </c>
      <c r="D5" s="213"/>
      <c r="E5" s="213"/>
      <c r="F5" s="213"/>
      <c r="G5" s="213"/>
    </row>
    <row r="7" spans="1:12" ht="15">
      <c r="C7" s="245" t="s">
        <v>11</v>
      </c>
      <c r="D7" s="246" t="s">
        <v>758</v>
      </c>
      <c r="E7" s="247" t="s">
        <v>759</v>
      </c>
      <c r="F7" s="249" t="s">
        <v>771</v>
      </c>
      <c r="G7" s="248" t="s">
        <v>759</v>
      </c>
      <c r="L7" s="214" t="s">
        <v>760</v>
      </c>
    </row>
    <row r="8" spans="1:12" ht="15">
      <c r="C8" s="215" t="s">
        <v>761</v>
      </c>
      <c r="D8" s="216">
        <v>4974.5540000000001</v>
      </c>
      <c r="E8" s="217">
        <f t="shared" ref="E8:E13" si="0">D8*L8</f>
        <v>56.824330342000003</v>
      </c>
      <c r="F8" s="218"/>
      <c r="G8" s="219">
        <f t="shared" ref="G8:G13" si="1">D8*F8</f>
        <v>0</v>
      </c>
      <c r="L8" s="220">
        <v>1.1423000000000001E-2</v>
      </c>
    </row>
    <row r="9" spans="1:12" ht="15">
      <c r="C9" s="215" t="s">
        <v>762</v>
      </c>
      <c r="D9" s="216">
        <v>5550.2550000000001</v>
      </c>
      <c r="E9" s="217">
        <f t="shared" si="0"/>
        <v>80.611903620000007</v>
      </c>
      <c r="F9" s="218"/>
      <c r="G9" s="219">
        <f t="shared" si="1"/>
        <v>0</v>
      </c>
      <c r="L9" s="220">
        <v>1.4524E-2</v>
      </c>
    </row>
    <row r="10" spans="1:12" ht="15">
      <c r="C10" s="215" t="s">
        <v>763</v>
      </c>
      <c r="D10" s="216">
        <v>3774.752</v>
      </c>
      <c r="E10" s="217">
        <f t="shared" si="0"/>
        <v>43.126541599999996</v>
      </c>
      <c r="F10" s="218"/>
      <c r="G10" s="219">
        <f t="shared" si="1"/>
        <v>0</v>
      </c>
      <c r="L10" s="220">
        <v>1.1424999999999999E-2</v>
      </c>
    </row>
    <row r="11" spans="1:12" ht="15">
      <c r="C11" s="215" t="s">
        <v>764</v>
      </c>
      <c r="D11" s="216">
        <v>8375.6664000000001</v>
      </c>
      <c r="E11" s="217">
        <f t="shared" si="0"/>
        <v>137.67082861680001</v>
      </c>
      <c r="F11" s="218"/>
      <c r="G11" s="219">
        <f t="shared" si="1"/>
        <v>0</v>
      </c>
      <c r="L11" s="220">
        <v>1.6437E-2</v>
      </c>
    </row>
    <row r="12" spans="1:12" ht="15">
      <c r="C12" s="215" t="s">
        <v>765</v>
      </c>
      <c r="D12" s="216">
        <v>7620.2370000000001</v>
      </c>
      <c r="E12" s="217">
        <f t="shared" si="0"/>
        <v>110.668701951</v>
      </c>
      <c r="F12" s="218"/>
      <c r="G12" s="219">
        <f t="shared" si="1"/>
        <v>0</v>
      </c>
      <c r="L12" s="220">
        <v>1.4522999999999999E-2</v>
      </c>
    </row>
    <row r="13" spans="1:12" ht="15">
      <c r="C13" s="221" t="s">
        <v>766</v>
      </c>
      <c r="D13" s="222">
        <v>13437.1456</v>
      </c>
      <c r="E13" s="223">
        <f t="shared" si="0"/>
        <v>232.70448750079998</v>
      </c>
      <c r="F13" s="224"/>
      <c r="G13" s="225">
        <f t="shared" si="1"/>
        <v>0</v>
      </c>
      <c r="L13" s="220">
        <v>1.7318E-2</v>
      </c>
    </row>
    <row r="14" spans="1:12">
      <c r="G14" s="226"/>
    </row>
    <row r="16" spans="1:12" ht="15.75">
      <c r="A16" s="210" t="s">
        <v>663</v>
      </c>
      <c r="C16" s="244" t="s">
        <v>770</v>
      </c>
      <c r="D16" s="295" t="s">
        <v>767</v>
      </c>
      <c r="E16" s="296"/>
      <c r="F16" s="297"/>
    </row>
    <row r="17" spans="3:6" ht="14.25">
      <c r="C17" s="243"/>
      <c r="D17" s="227">
        <v>10</v>
      </c>
      <c r="E17" s="228">
        <v>100</v>
      </c>
      <c r="F17" s="229">
        <v>1000</v>
      </c>
    </row>
    <row r="18" spans="3:6" ht="15">
      <c r="C18" s="239">
        <v>56542</v>
      </c>
      <c r="D18" s="230"/>
      <c r="E18" s="231"/>
      <c r="F18" s="232"/>
    </row>
    <row r="21" spans="3:6" ht="15.75">
      <c r="C21" s="241" t="s">
        <v>768</v>
      </c>
      <c r="D21" s="295" t="s">
        <v>767</v>
      </c>
      <c r="E21" s="296"/>
      <c r="F21" s="297"/>
    </row>
    <row r="22" spans="3:6">
      <c r="D22" s="233">
        <v>10</v>
      </c>
      <c r="E22" s="234">
        <v>100</v>
      </c>
      <c r="F22" s="235">
        <v>1000</v>
      </c>
    </row>
    <row r="23" spans="3:6" ht="15">
      <c r="C23" s="239">
        <v>56542</v>
      </c>
      <c r="D23" s="230"/>
      <c r="E23" s="231"/>
      <c r="F23" s="232"/>
    </row>
    <row r="26" spans="3:6" ht="15.75">
      <c r="C26" s="240" t="s">
        <v>769</v>
      </c>
      <c r="D26" s="295" t="s">
        <v>767</v>
      </c>
      <c r="E26" s="296"/>
      <c r="F26" s="297"/>
    </row>
    <row r="27" spans="3:6">
      <c r="D27" s="236">
        <v>10</v>
      </c>
      <c r="E27" s="237">
        <v>100</v>
      </c>
      <c r="F27" s="238">
        <v>1000</v>
      </c>
    </row>
    <row r="28" spans="3:6" ht="15">
      <c r="C28" s="239">
        <v>56545</v>
      </c>
      <c r="D28" s="230"/>
      <c r="E28" s="231"/>
      <c r="F28" s="232"/>
    </row>
  </sheetData>
  <mergeCells count="3">
    <mergeCell ref="D16:F16"/>
    <mergeCell ref="D21:F21"/>
    <mergeCell ref="D26:F26"/>
  </mergeCells>
  <pageMargins left="0.75" right="0.75" top="1" bottom="1" header="0.5" footer="0.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FEAD2B570414740AE53FF992C5FD322" ma:contentTypeVersion="2" ma:contentTypeDescription="Create a new document." ma:contentTypeScope="" ma:versionID="9459e21a89a440d26a7cdb91ed72d8d4">
  <xsd:schema xmlns:xsd="http://www.w3.org/2001/XMLSchema" xmlns:p="http://schemas.microsoft.com/office/2006/metadata/properties" targetNamespace="http://schemas.microsoft.com/office/2006/metadata/properties" ma:root="true" ma:fieldsID="d601b355dcd77f730bc02e3a4590839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C026F88-B9EE-4C6C-BC0B-91574DCA4910}">
  <ds:schemaRefs>
    <ds:schemaRef ds:uri="http://schemas.microsoft.com/PowerBIAddIn"/>
  </ds:schemaRefs>
</ds:datastoreItem>
</file>

<file path=customXml/itemProps2.xml><?xml version="1.0" encoding="utf-8"?>
<ds:datastoreItem xmlns:ds="http://schemas.openxmlformats.org/officeDocument/2006/customXml" ds:itemID="{EAEA679C-9084-43D4-A6BC-3FC56B566F8C}">
  <ds:schemaRefs>
    <ds:schemaRef ds:uri="http://purl.org/dc/dcmitype/"/>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44399A87-8A7A-476D-8A8A-7EA10B7C2A8E}">
  <ds:schemaRefs>
    <ds:schemaRef ds:uri="http://schemas.microsoft.com/sharepoint/v3/contenttype/forms"/>
  </ds:schemaRefs>
</ds:datastoreItem>
</file>

<file path=customXml/itemProps4.xml><?xml version="1.0" encoding="utf-8"?>
<ds:datastoreItem xmlns:ds="http://schemas.openxmlformats.org/officeDocument/2006/customXml" ds:itemID="{6D9D70B8-92F1-4013-9916-46262A8AC9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28</vt:i4>
      </vt:variant>
    </vt:vector>
  </HeadingPairs>
  <TitlesOfParts>
    <vt:vector size="41" baseType="lpstr">
      <vt:lpstr>Welcome</vt:lpstr>
      <vt:lpstr>IF &amp; IFS</vt:lpstr>
      <vt:lpstr>AND</vt:lpstr>
      <vt:lpstr>VLOOKUP</vt:lpstr>
      <vt:lpstr>HLOOKUP</vt:lpstr>
      <vt:lpstr>MATCH</vt:lpstr>
      <vt:lpstr>INDEX</vt:lpstr>
      <vt:lpstr>SUMPRODUCT</vt:lpstr>
      <vt:lpstr>ROUND</vt:lpstr>
      <vt:lpstr>STRING</vt:lpstr>
      <vt:lpstr>CLEANSING DATA</vt:lpstr>
      <vt:lpstr>Review</vt:lpstr>
      <vt:lpstr>Review Solution</vt:lpstr>
      <vt:lpstr>'Review Solution'!Australia</vt:lpstr>
      <vt:lpstr>Australia</vt:lpstr>
      <vt:lpstr>Bonus</vt:lpstr>
      <vt:lpstr>INDEX!Branches</vt:lpstr>
      <vt:lpstr>Budget</vt:lpstr>
      <vt:lpstr>'Review Solution'!Canada</vt:lpstr>
      <vt:lpstr>Canada</vt:lpstr>
      <vt:lpstr>City</vt:lpstr>
      <vt:lpstr>Communication</vt:lpstr>
      <vt:lpstr>'Review Solution'!Country</vt:lpstr>
      <vt:lpstr>Country</vt:lpstr>
      <vt:lpstr>INDEX!Departments</vt:lpstr>
      <vt:lpstr>STRING!DOB</vt:lpstr>
      <vt:lpstr>Excel</vt:lpstr>
      <vt:lpstr>STRING!FirstName</vt:lpstr>
      <vt:lpstr>'Review Solution'!France</vt:lpstr>
      <vt:lpstr>France</vt:lpstr>
      <vt:lpstr>Freight</vt:lpstr>
      <vt:lpstr>'Review Solution'!Germany</vt:lpstr>
      <vt:lpstr>Germany</vt:lpstr>
      <vt:lpstr>INDEX!Locations</vt:lpstr>
      <vt:lpstr>STRING!myName</vt:lpstr>
      <vt:lpstr>PriceTable</vt:lpstr>
      <vt:lpstr>INDEX!StaffTable</vt:lpstr>
      <vt:lpstr>StaffTable</vt:lpstr>
      <vt:lpstr>States</vt:lpstr>
      <vt:lpstr>STRING!Surname</vt:lpstr>
      <vt:lpstr>Word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2016 Functions</dc:title>
  <dc:creator>Yolande ERiksen</dc:creator>
  <cp:lastModifiedBy>Student</cp:lastModifiedBy>
  <cp:lastPrinted>2018-10-18T09:19:12Z</cp:lastPrinted>
  <dcterms:created xsi:type="dcterms:W3CDTF">2010-07-31T02:22:18Z</dcterms:created>
  <dcterms:modified xsi:type="dcterms:W3CDTF">2020-02-15T12:30:23Z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0x0101004FEAD2B570414740AE53FF992C5FD322</vt:lpwstr>
  </property>
</Properties>
</file>