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5" yWindow="15" windowWidth="9390" windowHeight="5280" tabRatio="314"/>
  </bookViews>
  <sheets>
    <sheet name="#DIV0!" sheetId="1" r:id="rId1"/>
    <sheet name="#NA" sheetId="4" r:id="rId2"/>
    <sheet name="#NAME" sheetId="5" r:id="rId3"/>
    <sheet name="#REF" sheetId="7" r:id="rId4"/>
    <sheet name="#VALUE" sheetId="8" r:id="rId5"/>
  </sheets>
  <definedNames>
    <definedName name="Freight">'#NA'!$L$7:$M$12</definedName>
    <definedName name="PriceTable">'#NA'!$I$7:$J$14</definedName>
  </definedNames>
  <calcPr calcId="125725"/>
</workbook>
</file>

<file path=xl/calcChain.xml><?xml version="1.0" encoding="utf-8"?>
<calcChain xmlns="http://schemas.openxmlformats.org/spreadsheetml/2006/main">
  <c r="B44" i="1"/>
  <c r="C44"/>
  <c r="D44"/>
  <c r="E44"/>
  <c r="F44"/>
  <c r="G44"/>
  <c r="H44"/>
  <c r="I44"/>
  <c r="G5"/>
  <c r="H5"/>
  <c r="J5"/>
  <c r="G6"/>
  <c r="H6"/>
  <c r="J6"/>
  <c r="G7"/>
  <c r="H7"/>
  <c r="J7"/>
  <c r="G8"/>
  <c r="H8"/>
  <c r="J8"/>
  <c r="G9"/>
  <c r="H9"/>
  <c r="J9"/>
  <c r="G10"/>
  <c r="H10"/>
  <c r="J10"/>
  <c r="B11"/>
  <c r="C11"/>
  <c r="D11"/>
  <c r="E11"/>
  <c r="F11"/>
  <c r="G11"/>
  <c r="H11"/>
  <c r="B12"/>
  <c r="C12"/>
  <c r="D12"/>
  <c r="E12"/>
  <c r="F12"/>
  <c r="G12"/>
  <c r="H12"/>
  <c r="B35"/>
  <c r="C35"/>
  <c r="D35"/>
  <c r="E35"/>
  <c r="F35"/>
  <c r="G35"/>
  <c r="H35"/>
  <c r="I35"/>
  <c r="B36"/>
  <c r="C36"/>
  <c r="D36"/>
  <c r="E36"/>
  <c r="F36"/>
  <c r="G36"/>
  <c r="H36"/>
  <c r="I36"/>
  <c r="C6" i="4"/>
  <c r="E6"/>
  <c r="F6"/>
  <c r="G6"/>
  <c r="C7"/>
  <c r="E7"/>
  <c r="F7"/>
  <c r="G7"/>
  <c r="C8"/>
  <c r="E8"/>
  <c r="F8"/>
  <c r="G8"/>
  <c r="C9"/>
  <c r="E9"/>
  <c r="F9"/>
  <c r="G9"/>
  <c r="C10"/>
  <c r="E10"/>
  <c r="F10"/>
  <c r="G10"/>
  <c r="C11"/>
  <c r="E11"/>
  <c r="F11"/>
  <c r="G11"/>
  <c r="C12"/>
  <c r="E12"/>
  <c r="F12"/>
  <c r="G12"/>
  <c r="C13"/>
  <c r="E13"/>
  <c r="F13"/>
  <c r="G13"/>
  <c r="C14"/>
  <c r="E14"/>
  <c r="F14"/>
  <c r="G14"/>
  <c r="C7" i="5"/>
  <c r="C8"/>
  <c r="C9"/>
  <c r="C10"/>
  <c r="C11"/>
  <c r="C12"/>
  <c r="B14"/>
  <c r="C7" i="7"/>
  <c r="C8"/>
  <c r="C9"/>
  <c r="C10"/>
  <c r="C11"/>
  <c r="C12"/>
  <c r="B14"/>
  <c r="C14"/>
  <c r="F3" i="8"/>
  <c r="F4"/>
  <c r="F5"/>
  <c r="F6"/>
  <c r="F7"/>
  <c r="C8"/>
  <c r="F8"/>
  <c r="F9"/>
  <c r="F10"/>
  <c r="C14" i="5"/>
</calcChain>
</file>

<file path=xl/sharedStrings.xml><?xml version="1.0" encoding="utf-8"?>
<sst xmlns="http://schemas.openxmlformats.org/spreadsheetml/2006/main" count="124" uniqueCount="65">
  <si>
    <t>Sales Force Bonuses</t>
  </si>
  <si>
    <t>Rep</t>
  </si>
  <si>
    <t>Jan</t>
  </si>
  <si>
    <t>Feb</t>
  </si>
  <si>
    <t>Mar</t>
  </si>
  <si>
    <t>Qtr1</t>
  </si>
  <si>
    <t>Quota</t>
  </si>
  <si>
    <t>Bonus</t>
  </si>
  <si>
    <t>Total</t>
  </si>
  <si>
    <t>Status</t>
  </si>
  <si>
    <t>Withhold</t>
  </si>
  <si>
    <t>Smith, S.</t>
  </si>
  <si>
    <t>Brown, N.</t>
  </si>
  <si>
    <t>Wallace, F.</t>
  </si>
  <si>
    <t>Adams, G.</t>
  </si>
  <si>
    <t>Stephenson, J.</t>
  </si>
  <si>
    <t>Norris, H.</t>
  </si>
  <si>
    <t>Totals</t>
  </si>
  <si>
    <t>Averages</t>
  </si>
  <si>
    <t>Actual vs. Quota</t>
  </si>
  <si>
    <t>Qtr2</t>
  </si>
  <si>
    <t>Qtr3</t>
  </si>
  <si>
    <t>Qtr4</t>
  </si>
  <si>
    <t>Error Messages</t>
  </si>
  <si>
    <r>
      <t>VLOOKUP</t>
    </r>
    <r>
      <rPr>
        <sz val="18"/>
        <rFont val="Times New Roman MT Extra Bold"/>
        <family val="1"/>
      </rPr>
      <t xml:space="preserve"> </t>
    </r>
    <r>
      <rPr>
        <i/>
        <sz val="18"/>
        <rFont val="Times New Roman MT Extra Bold"/>
        <family val="1"/>
      </rPr>
      <t>Function</t>
    </r>
  </si>
  <si>
    <t>Company</t>
  </si>
  <si>
    <t>Part No</t>
  </si>
  <si>
    <t>Item Price</t>
  </si>
  <si>
    <t>Qty</t>
  </si>
  <si>
    <t>Cost for Part</t>
  </si>
  <si>
    <t>Freight</t>
  </si>
  <si>
    <t>Total Cost</t>
  </si>
  <si>
    <t>Prices</t>
  </si>
  <si>
    <t>SportsCity</t>
  </si>
  <si>
    <t>TY-9868</t>
  </si>
  <si>
    <t>PartNo</t>
  </si>
  <si>
    <t>Price</t>
  </si>
  <si>
    <t>Athlete's Dream</t>
  </si>
  <si>
    <t>BB-7865</t>
  </si>
  <si>
    <t>Sports Emporium</t>
  </si>
  <si>
    <t>GR-0876</t>
  </si>
  <si>
    <t>EM-3741</t>
  </si>
  <si>
    <t>SportsWorld</t>
  </si>
  <si>
    <t>WE-5493</t>
  </si>
  <si>
    <t>Tennis Joint</t>
  </si>
  <si>
    <t>JH-0678</t>
  </si>
  <si>
    <t>Athlete's World</t>
  </si>
  <si>
    <t>ST-2472</t>
  </si>
  <si>
    <t>Sportsman's Den</t>
  </si>
  <si>
    <t>World of Sports</t>
  </si>
  <si>
    <t>Specialty Sports</t>
  </si>
  <si>
    <t>WH-0677</t>
  </si>
  <si>
    <t>Items</t>
  </si>
  <si>
    <t>Charge</t>
  </si>
  <si>
    <t>Freight &amp; Handling</t>
  </si>
  <si>
    <t>ABCDE</t>
  </si>
  <si>
    <t>Global Sportswear</t>
  </si>
  <si>
    <t>Sales Projections</t>
  </si>
  <si>
    <t>Growth factor</t>
  </si>
  <si>
    <t>by Sales Rep</t>
  </si>
  <si>
    <t>Projected</t>
  </si>
  <si>
    <t>Qtr 2</t>
  </si>
  <si>
    <t>not available</t>
  </si>
  <si>
    <t xml:space="preserve"> =IFERROR(AVERAGE(B31:B36),"")</t>
  </si>
  <si>
    <t>The IFERROR function can be used to conteract the #DIV/0! Error when cells are blank.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</si>
</sst>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&quot;$&quot;#,##0\ ;\(&quot;$&quot;#,##0\)"/>
    <numFmt numFmtId="166" formatCode="&quot;$&quot;#,##0.00\ ;\(&quot;$&quot;#,##0.00\)"/>
    <numFmt numFmtId="167" formatCode="_(* #,##0_);_(* \(#,##0\);_(* &quot;-&quot;??_);_(@_)"/>
  </numFmts>
  <fonts count="18">
    <font>
      <sz val="12"/>
      <name val="Arial"/>
      <family val="2"/>
    </font>
    <font>
      <b/>
      <sz val="10"/>
      <name val="Arial"/>
    </font>
    <font>
      <sz val="12"/>
      <name val="Courier New"/>
    </font>
    <font>
      <b/>
      <u/>
      <sz val="10"/>
      <name val="Arial"/>
    </font>
    <font>
      <b/>
      <sz val="12"/>
      <name val="Arial"/>
      <family val="2"/>
    </font>
    <font>
      <b/>
      <sz val="10"/>
      <color indexed="16"/>
      <name val="Arial"/>
      <family val="2"/>
    </font>
    <font>
      <sz val="12"/>
      <name val="Arial"/>
      <family val="2"/>
    </font>
    <font>
      <b/>
      <sz val="12"/>
      <color indexed="16"/>
      <name val="Arial"/>
      <family val="2"/>
    </font>
    <font>
      <i/>
      <sz val="12"/>
      <name val="Arial"/>
      <family val="2"/>
    </font>
    <font>
      <sz val="18"/>
      <color indexed="10"/>
      <name val="Times New Roman MT Extra Bold"/>
      <family val="1"/>
    </font>
    <font>
      <sz val="18"/>
      <name val="Times New Roman MT Extra Bold"/>
      <family val="1"/>
    </font>
    <font>
      <i/>
      <sz val="18"/>
      <name val="Times New Roman MT Extra Bold"/>
      <family val="1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</font>
    <font>
      <b/>
      <i/>
      <sz val="10"/>
      <color indexed="9"/>
      <name val="Arial"/>
      <family val="2"/>
    </font>
    <font>
      <sz val="10"/>
      <name val="Arial"/>
      <family val="2"/>
    </font>
    <font>
      <b/>
      <sz val="18"/>
      <color indexed="16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7"/>
        <bgColor indexed="64"/>
      </patternFill>
    </fill>
    <fill>
      <patternFill patternType="lightGray">
        <fgColor indexed="9"/>
        <bgColor indexed="47"/>
      </patternFill>
    </fill>
    <fill>
      <patternFill patternType="lightGray">
        <fgColor indexed="9"/>
        <bgColor indexed="43"/>
      </patternFill>
    </fill>
    <fill>
      <patternFill patternType="mediumGray">
        <fgColor indexed="9"/>
        <bgColor indexed="42"/>
      </patternFill>
    </fill>
    <fill>
      <patternFill patternType="solid">
        <fgColor indexed="1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1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4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0" borderId="1" applyNumberFormat="0" applyFont="0" applyFill="0" applyAlignment="0" applyProtection="0"/>
  </cellStyleXfs>
  <cellXfs count="8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NumberFormat="1"/>
    <xf numFmtId="0" fontId="1" fillId="0" borderId="5" xfId="0" applyFont="1" applyBorder="1"/>
    <xf numFmtId="9" fontId="0" fillId="0" borderId="0" xfId="0" applyNumberFormat="1" applyBorder="1"/>
    <xf numFmtId="0" fontId="1" fillId="0" borderId="6" xfId="0" applyFont="1" applyBorder="1" applyAlignment="1">
      <alignment horizontal="right"/>
    </xf>
    <xf numFmtId="3" fontId="0" fillId="0" borderId="0" xfId="2" applyFont="1"/>
    <xf numFmtId="3" fontId="0" fillId="0" borderId="0" xfId="0" applyNumberFormat="1"/>
    <xf numFmtId="3" fontId="1" fillId="0" borderId="6" xfId="1" applyNumberFormat="1" applyFont="1" applyBorder="1"/>
    <xf numFmtId="3" fontId="1" fillId="0" borderId="7" xfId="1" applyNumberFormat="1" applyFont="1" applyBorder="1"/>
    <xf numFmtId="0" fontId="1" fillId="0" borderId="8" xfId="0" applyFont="1" applyBorder="1" applyAlignment="1">
      <alignment horizontal="right"/>
    </xf>
    <xf numFmtId="3" fontId="0" fillId="0" borderId="0" xfId="1" applyNumberFormat="1" applyFont="1"/>
    <xf numFmtId="164" fontId="0" fillId="0" borderId="9" xfId="0" applyNumberFormat="1" applyFont="1" applyBorder="1"/>
    <xf numFmtId="3" fontId="0" fillId="0" borderId="9" xfId="0" applyNumberFormat="1" applyBorder="1"/>
    <xf numFmtId="3" fontId="1" fillId="0" borderId="6" xfId="0" applyNumberFormat="1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10" xfId="0" applyNumberFormat="1" applyFont="1" applyBorder="1"/>
    <xf numFmtId="0" fontId="5" fillId="0" borderId="2" xfId="0" applyFont="1" applyBorder="1"/>
    <xf numFmtId="0" fontId="5" fillId="0" borderId="6" xfId="0" applyFont="1" applyBorder="1" applyAlignment="1">
      <alignment horizontal="right"/>
    </xf>
    <xf numFmtId="0" fontId="5" fillId="0" borderId="6" xfId="0" applyFont="1" applyBorder="1" applyAlignment="1"/>
    <xf numFmtId="0" fontId="5" fillId="0" borderId="8" xfId="0" applyFont="1" applyBorder="1"/>
    <xf numFmtId="0" fontId="7" fillId="0" borderId="0" xfId="0" applyFont="1"/>
    <xf numFmtId="0" fontId="8" fillId="0" borderId="0" xfId="0" applyFont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3" fontId="4" fillId="0" borderId="6" xfId="1" applyNumberFormat="1" applyFont="1" applyBorder="1"/>
    <xf numFmtId="0" fontId="4" fillId="0" borderId="6" xfId="1" applyNumberFormat="1" applyFont="1" applyBorder="1"/>
    <xf numFmtId="0" fontId="6" fillId="0" borderId="8" xfId="0" applyFont="1" applyBorder="1"/>
    <xf numFmtId="3" fontId="4" fillId="0" borderId="7" xfId="1" applyNumberFormat="1" applyFont="1" applyBorder="1"/>
    <xf numFmtId="0" fontId="4" fillId="0" borderId="7" xfId="1" applyNumberFormat="1" applyFont="1" applyBorder="1"/>
    <xf numFmtId="0" fontId="6" fillId="0" borderId="10" xfId="0" applyFont="1" applyBorder="1"/>
    <xf numFmtId="3" fontId="1" fillId="0" borderId="11" xfId="0" applyNumberFormat="1" applyFont="1" applyBorder="1"/>
    <xf numFmtId="3" fontId="1" fillId="0" borderId="12" xfId="1" applyNumberFormat="1" applyFont="1" applyBorder="1"/>
    <xf numFmtId="3" fontId="1" fillId="0" borderId="12" xfId="0" applyNumberFormat="1" applyFont="1" applyBorder="1"/>
    <xf numFmtId="3" fontId="1" fillId="0" borderId="13" xfId="0" applyNumberFormat="1" applyFont="1" applyBorder="1"/>
    <xf numFmtId="0" fontId="9" fillId="0" borderId="0" xfId="0" applyFont="1"/>
    <xf numFmtId="0" fontId="12" fillId="0" borderId="0" xfId="0" applyFont="1"/>
    <xf numFmtId="0" fontId="13" fillId="2" borderId="14" xfId="0" applyFont="1" applyFill="1" applyBorder="1"/>
    <xf numFmtId="0" fontId="13" fillId="2" borderId="14" xfId="0" applyFont="1" applyFill="1" applyBorder="1" applyAlignment="1">
      <alignment horizontal="center"/>
    </xf>
    <xf numFmtId="0" fontId="13" fillId="2" borderId="14" xfId="0" applyFont="1" applyFill="1" applyBorder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center"/>
    </xf>
    <xf numFmtId="0" fontId="13" fillId="3" borderId="7" xfId="0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4" fillId="0" borderId="14" xfId="0" applyFont="1" applyBorder="1"/>
    <xf numFmtId="0" fontId="14" fillId="0" borderId="14" xfId="0" applyFont="1" applyBorder="1" applyAlignment="1">
      <alignment horizontal="center"/>
    </xf>
    <xf numFmtId="166" fontId="16" fillId="5" borderId="15" xfId="3" applyFont="1" applyFill="1" applyBorder="1" applyAlignment="1">
      <alignment horizontal="center"/>
    </xf>
    <xf numFmtId="166" fontId="16" fillId="5" borderId="16" xfId="3" applyFont="1" applyFill="1" applyBorder="1" applyAlignment="1">
      <alignment horizontal="center"/>
    </xf>
    <xf numFmtId="166" fontId="16" fillId="5" borderId="17" xfId="3" applyFont="1" applyFill="1" applyBorder="1" applyAlignment="1">
      <alignment horizontal="center"/>
    </xf>
    <xf numFmtId="166" fontId="16" fillId="6" borderId="18" xfId="3" applyFont="1" applyFill="1" applyBorder="1" applyAlignment="1">
      <alignment horizontal="center"/>
    </xf>
    <xf numFmtId="166" fontId="16" fillId="6" borderId="9" xfId="3" applyFont="1" applyFill="1" applyBorder="1" applyAlignment="1">
      <alignment horizontal="center"/>
    </xf>
    <xf numFmtId="166" fontId="16" fillId="6" borderId="10" xfId="3" applyFont="1" applyFill="1" applyBorder="1" applyAlignment="1">
      <alignment horizontal="center"/>
    </xf>
    <xf numFmtId="0" fontId="16" fillId="7" borderId="15" xfId="0" applyFont="1" applyFill="1" applyBorder="1" applyAlignment="1">
      <alignment horizontal="center"/>
    </xf>
    <xf numFmtId="0" fontId="16" fillId="7" borderId="18" xfId="0" applyFont="1" applyFill="1" applyBorder="1" applyAlignment="1">
      <alignment horizontal="center"/>
    </xf>
    <xf numFmtId="0" fontId="16" fillId="7" borderId="16" xfId="0" applyFont="1" applyFill="1" applyBorder="1" applyAlignment="1">
      <alignment horizontal="center"/>
    </xf>
    <xf numFmtId="0" fontId="16" fillId="7" borderId="9" xfId="0" applyFont="1" applyFill="1" applyBorder="1" applyAlignment="1">
      <alignment horizontal="center"/>
    </xf>
    <xf numFmtId="0" fontId="16" fillId="7" borderId="17" xfId="0" applyFont="1" applyFill="1" applyBorder="1" applyAlignment="1">
      <alignment horizontal="center"/>
    </xf>
    <xf numFmtId="0" fontId="16" fillId="7" borderId="10" xfId="0" applyFont="1" applyFill="1" applyBorder="1" applyAlignment="1">
      <alignment horizontal="center"/>
    </xf>
    <xf numFmtId="0" fontId="17" fillId="0" borderId="0" xfId="0" applyFont="1"/>
    <xf numFmtId="9" fontId="0" fillId="0" borderId="0" xfId="0" applyNumberFormat="1"/>
    <xf numFmtId="0" fontId="13" fillId="8" borderId="0" xfId="0" applyFont="1" applyFill="1" applyBorder="1"/>
    <xf numFmtId="0" fontId="13" fillId="8" borderId="0" xfId="0" applyFont="1" applyFill="1" applyBorder="1" applyAlignment="1">
      <alignment horizontal="right"/>
    </xf>
    <xf numFmtId="0" fontId="1" fillId="0" borderId="16" xfId="0" applyFont="1" applyBorder="1"/>
    <xf numFmtId="167" fontId="0" fillId="0" borderId="0" xfId="1" applyNumberFormat="1" applyFont="1" applyBorder="1"/>
    <xf numFmtId="167" fontId="0" fillId="0" borderId="0" xfId="0" applyNumberFormat="1"/>
    <xf numFmtId="0" fontId="1" fillId="0" borderId="0" xfId="0" applyFont="1" applyAlignment="1">
      <alignment horizontal="right"/>
    </xf>
    <xf numFmtId="166" fontId="16" fillId="5" borderId="0" xfId="3" applyFont="1" applyFill="1" applyBorder="1" applyAlignment="1">
      <alignment horizontal="center"/>
    </xf>
    <xf numFmtId="0" fontId="16" fillId="0" borderId="0" xfId="0" applyFont="1" applyAlignment="1">
      <alignment horizontal="right"/>
    </xf>
    <xf numFmtId="166" fontId="16" fillId="0" borderId="0" xfId="3" applyFont="1" applyAlignment="1">
      <alignment horizontal="right"/>
    </xf>
    <xf numFmtId="166" fontId="16" fillId="9" borderId="0" xfId="3" applyFont="1" applyFill="1"/>
    <xf numFmtId="166" fontId="16" fillId="5" borderId="14" xfId="3" applyFont="1" applyFill="1" applyBorder="1" applyAlignment="1">
      <alignment horizontal="center"/>
    </xf>
    <xf numFmtId="0" fontId="16" fillId="0" borderId="14" xfId="0" applyFont="1" applyBorder="1" applyAlignment="1">
      <alignment horizontal="right"/>
    </xf>
    <xf numFmtId="166" fontId="16" fillId="0" borderId="14" xfId="3" applyFont="1" applyBorder="1" applyAlignment="1">
      <alignment horizontal="right"/>
    </xf>
    <xf numFmtId="166" fontId="16" fillId="9" borderId="14" xfId="3" applyFont="1" applyFill="1" applyBorder="1"/>
    <xf numFmtId="167" fontId="6" fillId="0" borderId="0" xfId="1" applyNumberFormat="1" applyFont="1" applyBorder="1"/>
    <xf numFmtId="9" fontId="7" fillId="0" borderId="0" xfId="0" applyNumberFormat="1" applyFont="1"/>
    <xf numFmtId="167" fontId="0" fillId="0" borderId="0" xfId="1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0" fontId="13" fillId="10" borderId="0" xfId="0" applyFont="1" applyFill="1" applyAlignment="1">
      <alignment horizontal="center"/>
    </xf>
  </cellXfs>
  <cellStyles count="10">
    <cellStyle name="Comma" xfId="1" builtinId="3"/>
    <cellStyle name="Comma0" xfId="2"/>
    <cellStyle name="Currency" xfId="3" builtinId="4"/>
    <cellStyle name="Currency0" xfId="4"/>
    <cellStyle name="Date" xfId="5"/>
    <cellStyle name="Fixed" xfId="6"/>
    <cellStyle name="Heading 1" xfId="7" builtinId="16" customBuiltin="1"/>
    <cellStyle name="Heading 2" xfId="8" builtinId="17" customBuiltin="1"/>
    <cellStyle name="Normal" xfId="0" builtinId="0"/>
    <cellStyle name="Total" xfId="9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U44"/>
  <sheetViews>
    <sheetView showGridLines="0" tabSelected="1" workbookViewId="0">
      <selection activeCell="A41" sqref="A41"/>
    </sheetView>
  </sheetViews>
  <sheetFormatPr defaultColWidth="13.77734375" defaultRowHeight="15"/>
  <cols>
    <col min="1" max="1" width="14.44140625" customWidth="1"/>
    <col min="2" max="3" width="8.109375" customWidth="1"/>
    <col min="4" max="4" width="7.77734375" customWidth="1"/>
    <col min="5" max="5" width="8.109375" customWidth="1"/>
    <col min="6" max="6" width="7.6640625" customWidth="1"/>
    <col min="7" max="7" width="8.88671875" customWidth="1"/>
    <col min="8" max="8" width="6.88671875" customWidth="1"/>
    <col min="9" max="9" width="6.44140625" customWidth="1"/>
    <col min="10" max="10" width="10.77734375" customWidth="1"/>
    <col min="11" max="12" width="13.77734375" customWidth="1"/>
    <col min="13" max="13" width="8.6640625" customWidth="1"/>
    <col min="14" max="14" width="9.44140625" customWidth="1"/>
    <col min="15" max="15" width="9.33203125" customWidth="1"/>
    <col min="16" max="16" width="9.88671875" customWidth="1"/>
  </cols>
  <sheetData>
    <row r="1" spans="1:255" ht="30" customHeight="1">
      <c r="A1" s="65" t="s">
        <v>23</v>
      </c>
      <c r="B1" s="2"/>
    </row>
    <row r="2" spans="1:255" ht="15.75">
      <c r="A2" s="28" t="s">
        <v>0</v>
      </c>
      <c r="B2" s="2"/>
      <c r="D2" s="3"/>
    </row>
    <row r="3" spans="1:255">
      <c r="A3" s="1"/>
      <c r="H3" s="9"/>
      <c r="I3" s="9"/>
      <c r="M3" s="12"/>
    </row>
    <row r="4" spans="1:255">
      <c r="A4" s="23" t="s">
        <v>1</v>
      </c>
      <c r="B4" s="24" t="s">
        <v>2</v>
      </c>
      <c r="C4" s="24" t="s">
        <v>3</v>
      </c>
      <c r="D4" s="24" t="s">
        <v>4</v>
      </c>
      <c r="E4" s="24" t="s">
        <v>5</v>
      </c>
      <c r="F4" s="24" t="s">
        <v>6</v>
      </c>
      <c r="G4" s="24" t="s">
        <v>7</v>
      </c>
      <c r="H4" s="24" t="s">
        <v>8</v>
      </c>
      <c r="I4" s="25" t="s">
        <v>9</v>
      </c>
      <c r="J4" s="26" t="s">
        <v>10</v>
      </c>
      <c r="K4" s="1"/>
      <c r="M4" s="16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</row>
    <row r="5" spans="1:255" ht="15.75">
      <c r="A5" s="29" t="s">
        <v>11</v>
      </c>
      <c r="B5" s="12">
        <v>15000</v>
      </c>
      <c r="C5" s="12">
        <v>16500</v>
      </c>
      <c r="D5" s="12">
        <v>18250</v>
      </c>
      <c r="E5" s="12"/>
      <c r="F5" s="12">
        <v>51000</v>
      </c>
      <c r="G5">
        <f t="shared" ref="G5:G10" si="0">IF(E5&gt;F5,E5*0.1,0)</f>
        <v>0</v>
      </c>
      <c r="H5" s="12">
        <f t="shared" ref="H5:H10" si="1">E5*0.1+G5</f>
        <v>0</v>
      </c>
      <c r="I5" s="11">
        <v>2</v>
      </c>
      <c r="J5" s="17">
        <f t="shared" ref="J5:J10" si="2">IF(I5=1,H5*0.1,IF(I5=2,H5*0.08,H5*0.07))</f>
        <v>0</v>
      </c>
      <c r="M5" s="12"/>
    </row>
    <row r="6" spans="1:255" ht="15.75">
      <c r="A6" s="29" t="s">
        <v>12</v>
      </c>
      <c r="B6" s="12">
        <v>15000</v>
      </c>
      <c r="C6" s="12">
        <v>22000</v>
      </c>
      <c r="D6" s="12">
        <v>18500</v>
      </c>
      <c r="E6" s="12"/>
      <c r="F6" s="12">
        <v>55000</v>
      </c>
      <c r="G6" s="12">
        <f t="shared" si="0"/>
        <v>0</v>
      </c>
      <c r="H6" s="12">
        <f t="shared" si="1"/>
        <v>0</v>
      </c>
      <c r="I6" s="11">
        <v>3</v>
      </c>
      <c r="J6" s="17">
        <f t="shared" si="2"/>
        <v>0</v>
      </c>
      <c r="M6" s="12"/>
    </row>
    <row r="7" spans="1:255" ht="15.75">
      <c r="A7" s="29" t="s">
        <v>13</v>
      </c>
      <c r="B7" s="12">
        <v>10000</v>
      </c>
      <c r="C7" s="12">
        <v>12750</v>
      </c>
      <c r="D7" s="12">
        <v>15000</v>
      </c>
      <c r="E7" s="12"/>
      <c r="F7" s="12">
        <v>40000</v>
      </c>
      <c r="G7" s="12">
        <f t="shared" si="0"/>
        <v>0</v>
      </c>
      <c r="H7" s="12">
        <f t="shared" si="1"/>
        <v>0</v>
      </c>
      <c r="I7" s="11">
        <v>1</v>
      </c>
      <c r="J7" s="17">
        <f t="shared" si="2"/>
        <v>0</v>
      </c>
      <c r="M7" s="12"/>
    </row>
    <row r="8" spans="1:255" ht="15.75">
      <c r="A8" s="29" t="s">
        <v>14</v>
      </c>
      <c r="B8" s="12">
        <v>22000</v>
      </c>
      <c r="C8" s="12">
        <v>27500</v>
      </c>
      <c r="D8" s="12">
        <v>34250</v>
      </c>
      <c r="E8" s="12"/>
      <c r="F8" s="12">
        <v>75000</v>
      </c>
      <c r="G8" s="12">
        <f t="shared" si="0"/>
        <v>0</v>
      </c>
      <c r="H8" s="12">
        <f t="shared" si="1"/>
        <v>0</v>
      </c>
      <c r="I8" s="11">
        <v>3</v>
      </c>
      <c r="J8" s="17">
        <f t="shared" si="2"/>
        <v>0</v>
      </c>
      <c r="M8" s="12"/>
    </row>
    <row r="9" spans="1:255" ht="15.75">
      <c r="A9" s="29" t="s">
        <v>15</v>
      </c>
      <c r="B9" s="12">
        <v>14800</v>
      </c>
      <c r="C9" s="12">
        <v>21400</v>
      </c>
      <c r="D9" s="12">
        <v>40000</v>
      </c>
      <c r="E9" s="12"/>
      <c r="F9" s="12">
        <v>80000</v>
      </c>
      <c r="G9" s="12">
        <f t="shared" si="0"/>
        <v>0</v>
      </c>
      <c r="H9" s="12">
        <f t="shared" si="1"/>
        <v>0</v>
      </c>
      <c r="I9" s="11">
        <v>3</v>
      </c>
      <c r="J9" s="17">
        <f t="shared" si="2"/>
        <v>0</v>
      </c>
      <c r="M9" s="12"/>
    </row>
    <row r="10" spans="1:255" ht="15.75">
      <c r="A10" s="29" t="s">
        <v>16</v>
      </c>
      <c r="B10" s="12">
        <v>27500</v>
      </c>
      <c r="C10" s="12">
        <v>40000</v>
      </c>
      <c r="D10" s="12">
        <v>66500</v>
      </c>
      <c r="E10" s="12"/>
      <c r="F10" s="12">
        <v>100000</v>
      </c>
      <c r="G10" s="12">
        <f t="shared" si="0"/>
        <v>0</v>
      </c>
      <c r="H10" s="12">
        <f t="shared" si="1"/>
        <v>0</v>
      </c>
      <c r="I10" s="11">
        <v>2</v>
      </c>
      <c r="J10" s="17">
        <f t="shared" si="2"/>
        <v>0</v>
      </c>
      <c r="M10" s="12"/>
    </row>
    <row r="11" spans="1:255" ht="15.75">
      <c r="A11" s="30" t="s">
        <v>17</v>
      </c>
      <c r="B11" s="32">
        <f t="shared" ref="B11:H11" si="3">SUM(B5:B10)</f>
        <v>104300</v>
      </c>
      <c r="C11" s="32">
        <f t="shared" si="3"/>
        <v>140150</v>
      </c>
      <c r="D11" s="32">
        <f t="shared" si="3"/>
        <v>192500</v>
      </c>
      <c r="E11" s="32">
        <f t="shared" si="3"/>
        <v>0</v>
      </c>
      <c r="F11" s="32">
        <f t="shared" si="3"/>
        <v>401000</v>
      </c>
      <c r="G11" s="32">
        <f t="shared" si="3"/>
        <v>0</v>
      </c>
      <c r="H11" s="32">
        <f t="shared" si="3"/>
        <v>0</v>
      </c>
      <c r="I11" s="33"/>
      <c r="J11" s="34"/>
      <c r="M11" s="12"/>
    </row>
    <row r="12" spans="1:255" ht="15.75">
      <c r="A12" s="31" t="s">
        <v>18</v>
      </c>
      <c r="B12" s="35">
        <f t="shared" ref="B12:H12" si="4">AVERAGE(B5:B10)</f>
        <v>17383.333333333332</v>
      </c>
      <c r="C12" s="35">
        <f t="shared" si="4"/>
        <v>23358.333333333332</v>
      </c>
      <c r="D12" s="35">
        <f t="shared" si="4"/>
        <v>32083.333333333332</v>
      </c>
      <c r="E12" s="35" t="e">
        <f t="shared" si="4"/>
        <v>#DIV/0!</v>
      </c>
      <c r="F12" s="35">
        <f t="shared" si="4"/>
        <v>66833.333333333328</v>
      </c>
      <c r="G12" s="35">
        <f t="shared" si="4"/>
        <v>0</v>
      </c>
      <c r="H12" s="35">
        <f t="shared" si="4"/>
        <v>0</v>
      </c>
      <c r="I12" s="36"/>
      <c r="J12" s="37"/>
      <c r="M12" s="12"/>
    </row>
    <row r="13" spans="1:255">
      <c r="M13" s="12"/>
    </row>
    <row r="14" spans="1:255">
      <c r="M14" s="12"/>
    </row>
    <row r="19" spans="1:9">
      <c r="E19" s="7"/>
    </row>
    <row r="20" spans="1:9">
      <c r="E20" s="7"/>
    </row>
    <row r="21" spans="1:9">
      <c r="E21" s="7"/>
    </row>
    <row r="22" spans="1:9">
      <c r="E22" s="7"/>
    </row>
    <row r="23" spans="1:9">
      <c r="E23" s="7"/>
    </row>
    <row r="24" spans="1:9">
      <c r="E24" s="7"/>
    </row>
    <row r="25" spans="1:9">
      <c r="E25" s="7"/>
    </row>
    <row r="27" spans="1:9" ht="23.25">
      <c r="A27" s="65" t="s">
        <v>19</v>
      </c>
    </row>
    <row r="28" spans="1:9">
      <c r="A28" s="4" t="s">
        <v>1</v>
      </c>
      <c r="B28" s="10" t="s">
        <v>5</v>
      </c>
      <c r="C28" s="10" t="s">
        <v>6</v>
      </c>
      <c r="D28" s="10" t="s">
        <v>20</v>
      </c>
      <c r="E28" s="10" t="s">
        <v>6</v>
      </c>
      <c r="F28" s="10" t="s">
        <v>21</v>
      </c>
      <c r="G28" s="10" t="s">
        <v>6</v>
      </c>
      <c r="H28" s="10" t="s">
        <v>22</v>
      </c>
      <c r="I28" s="15" t="s">
        <v>6</v>
      </c>
    </row>
    <row r="29" spans="1:9">
      <c r="A29" s="5" t="s">
        <v>11</v>
      </c>
      <c r="B29" s="12">
        <v>49750</v>
      </c>
      <c r="C29" s="12">
        <v>51000</v>
      </c>
      <c r="D29" s="12">
        <v>55250</v>
      </c>
      <c r="E29" s="12">
        <v>55000</v>
      </c>
      <c r="F29" s="12"/>
      <c r="G29" s="12"/>
      <c r="H29" s="12"/>
      <c r="I29" s="18"/>
    </row>
    <row r="30" spans="1:9">
      <c r="A30" s="5" t="s">
        <v>12</v>
      </c>
      <c r="B30" s="12">
        <v>55500</v>
      </c>
      <c r="C30" s="12">
        <v>55000</v>
      </c>
      <c r="D30" s="12">
        <v>59000</v>
      </c>
      <c r="E30" s="12">
        <v>60000</v>
      </c>
      <c r="F30" s="12"/>
      <c r="G30" s="12"/>
      <c r="H30" s="12"/>
      <c r="I30" s="18"/>
    </row>
    <row r="31" spans="1:9">
      <c r="A31" s="5" t="s">
        <v>13</v>
      </c>
      <c r="B31" s="12">
        <v>37750</v>
      </c>
      <c r="C31" s="12">
        <v>40000</v>
      </c>
      <c r="D31" s="12">
        <v>41000</v>
      </c>
      <c r="E31" s="12">
        <v>42000</v>
      </c>
      <c r="F31" s="12"/>
      <c r="G31" s="12"/>
      <c r="H31" s="12"/>
      <c r="I31" s="18"/>
    </row>
    <row r="32" spans="1:9">
      <c r="A32" s="5" t="s">
        <v>14</v>
      </c>
      <c r="B32" s="12">
        <v>83750</v>
      </c>
      <c r="C32" s="12">
        <v>75000</v>
      </c>
      <c r="D32" s="12">
        <v>86500</v>
      </c>
      <c r="E32" s="12">
        <v>85000</v>
      </c>
      <c r="F32" s="12"/>
      <c r="G32" s="12"/>
      <c r="H32" s="12"/>
      <c r="I32" s="18"/>
    </row>
    <row r="33" spans="1:9">
      <c r="A33" s="5" t="s">
        <v>15</v>
      </c>
      <c r="B33" s="12">
        <v>76200</v>
      </c>
      <c r="C33" s="12">
        <v>80000</v>
      </c>
      <c r="D33" s="12">
        <v>79500</v>
      </c>
      <c r="E33" s="12">
        <v>82000</v>
      </c>
      <c r="F33" s="12"/>
      <c r="G33" s="12"/>
      <c r="H33" s="12"/>
      <c r="I33" s="18"/>
    </row>
    <row r="34" spans="1:9">
      <c r="A34" s="5" t="s">
        <v>16</v>
      </c>
      <c r="B34" s="12">
        <v>134000</v>
      </c>
      <c r="C34" s="12">
        <v>100000</v>
      </c>
      <c r="D34" s="12">
        <v>141000</v>
      </c>
      <c r="E34" s="12">
        <v>140000</v>
      </c>
      <c r="F34" s="12"/>
      <c r="G34" s="12"/>
      <c r="H34" s="12"/>
      <c r="I34" s="18"/>
    </row>
    <row r="35" spans="1:9">
      <c r="A35" s="6" t="s">
        <v>17</v>
      </c>
      <c r="B35" s="19">
        <f>SUM(B29:B34)</f>
        <v>436950</v>
      </c>
      <c r="C35" s="13">
        <f>SUM(C29:C34)</f>
        <v>401000</v>
      </c>
      <c r="D35" s="19">
        <f t="shared" ref="D35:I35" si="5">SUM(D29:D34)</f>
        <v>462250</v>
      </c>
      <c r="E35" s="19">
        <f t="shared" si="5"/>
        <v>464000</v>
      </c>
      <c r="F35" s="19">
        <f t="shared" si="5"/>
        <v>0</v>
      </c>
      <c r="G35" s="19">
        <f t="shared" si="5"/>
        <v>0</v>
      </c>
      <c r="H35" s="19">
        <f t="shared" si="5"/>
        <v>0</v>
      </c>
      <c r="I35" s="21">
        <f t="shared" si="5"/>
        <v>0</v>
      </c>
    </row>
    <row r="36" spans="1:9">
      <c r="A36" s="8" t="s">
        <v>18</v>
      </c>
      <c r="B36" s="20">
        <f>AVERAGE(B29:B34)</f>
        <v>72825</v>
      </c>
      <c r="C36" s="14">
        <f>AVERAGE(C29:C34)</f>
        <v>66833.333333333328</v>
      </c>
      <c r="D36" s="20">
        <f t="shared" ref="D36:I36" si="6">AVERAGE(D29:D34)</f>
        <v>77041.666666666672</v>
      </c>
      <c r="E36" s="20">
        <f t="shared" si="6"/>
        <v>77333.333333333328</v>
      </c>
      <c r="F36" s="20" t="e">
        <f t="shared" si="6"/>
        <v>#DIV/0!</v>
      </c>
      <c r="G36" s="20" t="e">
        <f t="shared" si="6"/>
        <v>#DIV/0!</v>
      </c>
      <c r="H36" s="20" t="e">
        <f t="shared" si="6"/>
        <v>#DIV/0!</v>
      </c>
      <c r="I36" s="22" t="e">
        <f t="shared" si="6"/>
        <v>#DIV/0!</v>
      </c>
    </row>
    <row r="39" spans="1:9">
      <c r="A39" t="s">
        <v>64</v>
      </c>
    </row>
    <row r="41" spans="1:9" ht="15.75">
      <c r="B41" s="27" t="s">
        <v>63</v>
      </c>
    </row>
    <row r="44" spans="1:9" ht="15.75" thickBot="1">
      <c r="A44" s="8" t="s">
        <v>18</v>
      </c>
      <c r="B44" s="38">
        <f t="shared" ref="B44:I44" si="7">IFERROR(AVERAGE(B31:B36),"")</f>
        <v>140245.83333333334</v>
      </c>
      <c r="C44" s="39">
        <f t="shared" si="7"/>
        <v>127138.88888888889</v>
      </c>
      <c r="D44" s="40">
        <f t="shared" si="7"/>
        <v>147881.94444444444</v>
      </c>
      <c r="E44" s="40">
        <f t="shared" si="7"/>
        <v>148388.88888888891</v>
      </c>
      <c r="F44" s="40" t="str">
        <f t="shared" si="7"/>
        <v/>
      </c>
      <c r="G44" s="40" t="str">
        <f t="shared" si="7"/>
        <v/>
      </c>
      <c r="H44" s="40" t="str">
        <f t="shared" si="7"/>
        <v/>
      </c>
      <c r="I44" s="41" t="str">
        <f t="shared" si="7"/>
        <v/>
      </c>
    </row>
  </sheetData>
  <phoneticPr fontId="0" type="noConversion"/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2:M14"/>
  <sheetViews>
    <sheetView showGridLines="0" workbookViewId="0">
      <selection activeCell="A22" sqref="A22"/>
    </sheetView>
  </sheetViews>
  <sheetFormatPr defaultRowHeight="15"/>
  <cols>
    <col min="1" max="1" width="12.6640625" customWidth="1"/>
    <col min="4" max="4" width="3.5546875" customWidth="1"/>
    <col min="8" max="8" width="2.88671875" customWidth="1"/>
    <col min="11" max="11" width="3.44140625" customWidth="1"/>
    <col min="12" max="12" width="7.21875" customWidth="1"/>
  </cols>
  <sheetData>
    <row r="2" spans="1:13" ht="23.25">
      <c r="A2" s="42" t="s">
        <v>24</v>
      </c>
    </row>
    <row r="3" spans="1:13">
      <c r="C3" s="43"/>
    </row>
    <row r="5" spans="1:13" ht="15.75" thickBot="1">
      <c r="A5" s="44" t="s">
        <v>25</v>
      </c>
      <c r="B5" s="45" t="s">
        <v>26</v>
      </c>
      <c r="C5" s="46" t="s">
        <v>27</v>
      </c>
      <c r="D5" s="46" t="s">
        <v>28</v>
      </c>
      <c r="E5" s="46" t="s">
        <v>29</v>
      </c>
      <c r="F5" s="46" t="s">
        <v>30</v>
      </c>
      <c r="G5" s="46" t="s">
        <v>31</v>
      </c>
      <c r="I5" s="85" t="s">
        <v>32</v>
      </c>
      <c r="J5" s="85"/>
      <c r="L5" s="85" t="s">
        <v>54</v>
      </c>
      <c r="M5" s="85"/>
    </row>
    <row r="6" spans="1:13">
      <c r="A6" s="47" t="s">
        <v>33</v>
      </c>
      <c r="B6" s="48" t="s">
        <v>34</v>
      </c>
      <c r="C6" s="73">
        <f>VLOOKUP(B6,PriceTable,2)</f>
        <v>169.99</v>
      </c>
      <c r="D6" s="74">
        <v>75</v>
      </c>
      <c r="E6" s="75">
        <f t="shared" ref="E6:E14" si="0">C6*D6</f>
        <v>12749.25</v>
      </c>
      <c r="F6" s="76">
        <f>VLOOKUP(D6,Freight,2)</f>
        <v>45</v>
      </c>
      <c r="G6" s="75">
        <f t="shared" ref="G6:G14" si="1">E6+F6</f>
        <v>12794.25</v>
      </c>
      <c r="I6" s="49" t="s">
        <v>35</v>
      </c>
      <c r="J6" s="49" t="s">
        <v>36</v>
      </c>
      <c r="L6" s="50" t="s">
        <v>52</v>
      </c>
      <c r="M6" s="50" t="s">
        <v>53</v>
      </c>
    </row>
    <row r="7" spans="1:13">
      <c r="A7" s="47" t="s">
        <v>37</v>
      </c>
      <c r="B7" s="48" t="s">
        <v>38</v>
      </c>
      <c r="C7" s="73">
        <f t="shared" ref="C7:C14" si="2">VLOOKUP(B7,PriceTable,2)</f>
        <v>54.99</v>
      </c>
      <c r="D7" s="74">
        <v>100</v>
      </c>
      <c r="E7" s="75">
        <f t="shared" si="0"/>
        <v>5499</v>
      </c>
      <c r="F7" s="76">
        <f t="shared" ref="F7:F14" si="3">VLOOKUP(D7,Freight,2)</f>
        <v>65</v>
      </c>
      <c r="G7" s="75">
        <f t="shared" si="1"/>
        <v>5564</v>
      </c>
      <c r="I7" s="53" t="s">
        <v>38</v>
      </c>
      <c r="J7" s="56">
        <v>54.99</v>
      </c>
      <c r="L7" s="59">
        <v>0</v>
      </c>
      <c r="M7" s="60">
        <v>20</v>
      </c>
    </row>
    <row r="8" spans="1:13">
      <c r="A8" s="47" t="s">
        <v>39</v>
      </c>
      <c r="B8" s="48" t="s">
        <v>40</v>
      </c>
      <c r="C8" s="73">
        <f t="shared" si="2"/>
        <v>99.99</v>
      </c>
      <c r="D8" s="74">
        <v>20</v>
      </c>
      <c r="E8" s="75">
        <f t="shared" si="0"/>
        <v>1999.8</v>
      </c>
      <c r="F8" s="76">
        <f t="shared" si="3"/>
        <v>20</v>
      </c>
      <c r="G8" s="75">
        <f t="shared" si="1"/>
        <v>2019.8</v>
      </c>
      <c r="I8" s="54" t="s">
        <v>41</v>
      </c>
      <c r="J8" s="57">
        <v>125.99</v>
      </c>
      <c r="L8" s="61">
        <v>50</v>
      </c>
      <c r="M8" s="62">
        <v>45</v>
      </c>
    </row>
    <row r="9" spans="1:13">
      <c r="A9" s="47" t="s">
        <v>42</v>
      </c>
      <c r="B9" s="48" t="s">
        <v>43</v>
      </c>
      <c r="C9" s="73">
        <f t="shared" si="2"/>
        <v>44.99</v>
      </c>
      <c r="D9" s="74">
        <v>200</v>
      </c>
      <c r="E9" s="75">
        <f t="shared" si="0"/>
        <v>8998</v>
      </c>
      <c r="F9" s="76">
        <f t="shared" si="3"/>
        <v>85</v>
      </c>
      <c r="G9" s="75">
        <f t="shared" si="1"/>
        <v>9083</v>
      </c>
      <c r="I9" s="54" t="s">
        <v>40</v>
      </c>
      <c r="J9" s="57">
        <v>99.99</v>
      </c>
      <c r="L9" s="61">
        <v>100</v>
      </c>
      <c r="M9" s="62">
        <v>65</v>
      </c>
    </row>
    <row r="10" spans="1:13">
      <c r="A10" s="47" t="s">
        <v>44</v>
      </c>
      <c r="B10" s="48" t="s">
        <v>34</v>
      </c>
      <c r="C10" s="73">
        <f t="shared" si="2"/>
        <v>169.99</v>
      </c>
      <c r="D10" s="74">
        <v>2</v>
      </c>
      <c r="E10" s="75">
        <f t="shared" si="0"/>
        <v>339.98</v>
      </c>
      <c r="F10" s="76">
        <f t="shared" si="3"/>
        <v>20</v>
      </c>
      <c r="G10" s="75">
        <f t="shared" si="1"/>
        <v>359.98</v>
      </c>
      <c r="I10" s="54" t="s">
        <v>45</v>
      </c>
      <c r="J10" s="57">
        <v>33.979999999999997</v>
      </c>
      <c r="L10" s="61">
        <v>200</v>
      </c>
      <c r="M10" s="62">
        <v>85</v>
      </c>
    </row>
    <row r="11" spans="1:13">
      <c r="A11" s="47" t="s">
        <v>46</v>
      </c>
      <c r="B11" s="48" t="s">
        <v>41</v>
      </c>
      <c r="C11" s="73">
        <f t="shared" si="2"/>
        <v>125.99</v>
      </c>
      <c r="D11" s="74">
        <v>100</v>
      </c>
      <c r="E11" s="75">
        <f t="shared" si="0"/>
        <v>12599</v>
      </c>
      <c r="F11" s="76">
        <f t="shared" si="3"/>
        <v>65</v>
      </c>
      <c r="G11" s="75">
        <f t="shared" si="1"/>
        <v>12664</v>
      </c>
      <c r="I11" s="54" t="s">
        <v>47</v>
      </c>
      <c r="J11" s="57">
        <v>63.99</v>
      </c>
      <c r="L11" s="61">
        <v>300</v>
      </c>
      <c r="M11" s="62">
        <v>115</v>
      </c>
    </row>
    <row r="12" spans="1:13">
      <c r="A12" s="47" t="s">
        <v>48</v>
      </c>
      <c r="B12" s="48" t="s">
        <v>45</v>
      </c>
      <c r="C12" s="73">
        <f t="shared" si="2"/>
        <v>33.979999999999997</v>
      </c>
      <c r="D12" s="74">
        <v>325</v>
      </c>
      <c r="E12" s="75">
        <f t="shared" si="0"/>
        <v>11043.499999999998</v>
      </c>
      <c r="F12" s="76">
        <f t="shared" si="3"/>
        <v>115</v>
      </c>
      <c r="G12" s="75">
        <f t="shared" si="1"/>
        <v>11158.499999999998</v>
      </c>
      <c r="I12" s="54" t="s">
        <v>34</v>
      </c>
      <c r="J12" s="57">
        <v>169.99</v>
      </c>
      <c r="L12" s="63">
        <v>400</v>
      </c>
      <c r="M12" s="64">
        <v>135</v>
      </c>
    </row>
    <row r="13" spans="1:13">
      <c r="A13" s="47" t="s">
        <v>49</v>
      </c>
      <c r="B13" s="48" t="s">
        <v>47</v>
      </c>
      <c r="C13" s="73">
        <f t="shared" si="2"/>
        <v>63.99</v>
      </c>
      <c r="D13" s="74">
        <v>10</v>
      </c>
      <c r="E13" s="75">
        <f t="shared" si="0"/>
        <v>639.9</v>
      </c>
      <c r="F13" s="76">
        <f t="shared" si="3"/>
        <v>20</v>
      </c>
      <c r="G13" s="75">
        <f t="shared" si="1"/>
        <v>659.9</v>
      </c>
      <c r="I13" s="54" t="s">
        <v>43</v>
      </c>
      <c r="J13" s="57">
        <v>44.99</v>
      </c>
    </row>
    <row r="14" spans="1:13" ht="15.75" thickBot="1">
      <c r="A14" s="51" t="s">
        <v>50</v>
      </c>
      <c r="B14" s="52" t="s">
        <v>55</v>
      </c>
      <c r="C14" s="77" t="e">
        <f t="shared" si="2"/>
        <v>#N/A</v>
      </c>
      <c r="D14" s="78">
        <v>1</v>
      </c>
      <c r="E14" s="79" t="e">
        <f t="shared" si="0"/>
        <v>#N/A</v>
      </c>
      <c r="F14" s="80">
        <f t="shared" si="3"/>
        <v>20</v>
      </c>
      <c r="G14" s="79" t="e">
        <f t="shared" si="1"/>
        <v>#N/A</v>
      </c>
      <c r="I14" s="55" t="s">
        <v>51</v>
      </c>
      <c r="J14" s="58">
        <v>54.75</v>
      </c>
    </row>
  </sheetData>
  <mergeCells count="2">
    <mergeCell ref="I5:J5"/>
    <mergeCell ref="L5:M5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D14"/>
  <sheetViews>
    <sheetView workbookViewId="0">
      <selection activeCell="B18" sqref="B18"/>
    </sheetView>
  </sheetViews>
  <sheetFormatPr defaultRowHeight="15"/>
  <sheetData>
    <row r="1" spans="1:4" ht="23.25">
      <c r="A1" s="65" t="s">
        <v>56</v>
      </c>
    </row>
    <row r="2" spans="1:4">
      <c r="A2" s="1" t="s">
        <v>57</v>
      </c>
      <c r="C2" t="s">
        <v>58</v>
      </c>
      <c r="D2" s="66">
        <v>0.05</v>
      </c>
    </row>
    <row r="3" spans="1:4">
      <c r="A3" s="1" t="s">
        <v>59</v>
      </c>
    </row>
    <row r="5" spans="1:4">
      <c r="C5" s="72" t="s">
        <v>60</v>
      </c>
    </row>
    <row r="6" spans="1:4">
      <c r="A6" s="67" t="s">
        <v>1</v>
      </c>
      <c r="B6" s="68" t="s">
        <v>5</v>
      </c>
      <c r="C6" s="68" t="s">
        <v>61</v>
      </c>
    </row>
    <row r="7" spans="1:4">
      <c r="A7" s="69" t="s">
        <v>11</v>
      </c>
      <c r="B7" s="70">
        <v>49750</v>
      </c>
      <c r="C7">
        <f t="shared" ref="C7:C12" si="0">B7*(1+$D$2)</f>
        <v>52237.5</v>
      </c>
    </row>
    <row r="8" spans="1:4">
      <c r="A8" s="69" t="s">
        <v>12</v>
      </c>
      <c r="B8" s="70">
        <v>55500</v>
      </c>
      <c r="C8">
        <f t="shared" si="0"/>
        <v>58275</v>
      </c>
    </row>
    <row r="9" spans="1:4">
      <c r="A9" s="69" t="s">
        <v>13</v>
      </c>
      <c r="B9" s="70">
        <v>37750</v>
      </c>
      <c r="C9">
        <f t="shared" si="0"/>
        <v>39637.5</v>
      </c>
    </row>
    <row r="10" spans="1:4">
      <c r="A10" s="69" t="s">
        <v>14</v>
      </c>
      <c r="B10" s="70">
        <v>83750</v>
      </c>
      <c r="C10">
        <f t="shared" si="0"/>
        <v>87937.5</v>
      </c>
    </row>
    <row r="11" spans="1:4">
      <c r="A11" s="69" t="s">
        <v>15</v>
      </c>
      <c r="B11" s="70">
        <v>76200</v>
      </c>
      <c r="C11">
        <f t="shared" si="0"/>
        <v>80010</v>
      </c>
    </row>
    <row r="12" spans="1:4">
      <c r="A12" s="69" t="s">
        <v>16</v>
      </c>
      <c r="B12" s="70">
        <v>134000</v>
      </c>
      <c r="C12">
        <f t="shared" si="0"/>
        <v>140700</v>
      </c>
    </row>
    <row r="14" spans="1:4">
      <c r="A14" s="1" t="s">
        <v>8</v>
      </c>
      <c r="B14" s="71" t="e">
        <f>SUM(Quarter1)</f>
        <v>#NAME?</v>
      </c>
      <c r="C14" s="71" t="e">
        <f ca="1">SM(C7:C12)</f>
        <v>#NAME?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D14"/>
  <sheetViews>
    <sheetView workbookViewId="0">
      <selection activeCell="D20" sqref="D20"/>
    </sheetView>
  </sheetViews>
  <sheetFormatPr defaultRowHeight="15"/>
  <cols>
    <col min="3" max="3" width="11.21875" bestFit="1" customWidth="1"/>
  </cols>
  <sheetData>
    <row r="1" spans="1:4" ht="23.25">
      <c r="A1" s="65" t="s">
        <v>56</v>
      </c>
    </row>
    <row r="2" spans="1:4" ht="15.75">
      <c r="A2" s="1" t="s">
        <v>57</v>
      </c>
      <c r="C2" t="s">
        <v>58</v>
      </c>
      <c r="D2" s="82">
        <v>0.05</v>
      </c>
    </row>
    <row r="3" spans="1:4">
      <c r="A3" s="1" t="s">
        <v>59</v>
      </c>
      <c r="D3" s="66"/>
    </row>
    <row r="5" spans="1:4">
      <c r="C5" s="72" t="s">
        <v>60</v>
      </c>
    </row>
    <row r="6" spans="1:4">
      <c r="A6" s="67" t="s">
        <v>1</v>
      </c>
      <c r="B6" s="68" t="s">
        <v>5</v>
      </c>
      <c r="C6" s="68" t="s">
        <v>61</v>
      </c>
    </row>
    <row r="7" spans="1:4">
      <c r="A7" s="69" t="s">
        <v>11</v>
      </c>
      <c r="B7" s="81">
        <v>49750</v>
      </c>
      <c r="C7">
        <f t="shared" ref="C7:C12" si="0">B7*(1+$D$2)</f>
        <v>52237.5</v>
      </c>
    </row>
    <row r="8" spans="1:4">
      <c r="A8" s="69" t="s">
        <v>12</v>
      </c>
      <c r="B8" s="81">
        <v>55500</v>
      </c>
      <c r="C8">
        <f t="shared" si="0"/>
        <v>58275</v>
      </c>
    </row>
    <row r="9" spans="1:4">
      <c r="A9" s="69" t="s">
        <v>13</v>
      </c>
      <c r="B9" s="81">
        <v>37750</v>
      </c>
      <c r="C9">
        <f t="shared" si="0"/>
        <v>39637.5</v>
      </c>
    </row>
    <row r="10" spans="1:4">
      <c r="A10" s="69" t="s">
        <v>14</v>
      </c>
      <c r="B10" s="81">
        <v>83750</v>
      </c>
      <c r="C10">
        <f t="shared" si="0"/>
        <v>87937.5</v>
      </c>
    </row>
    <row r="11" spans="1:4">
      <c r="A11" s="69" t="s">
        <v>15</v>
      </c>
      <c r="B11" s="81">
        <v>76200</v>
      </c>
      <c r="C11">
        <f t="shared" si="0"/>
        <v>80010</v>
      </c>
    </row>
    <row r="12" spans="1:4">
      <c r="A12" s="69" t="s">
        <v>16</v>
      </c>
      <c r="B12" s="81">
        <v>134000</v>
      </c>
      <c r="C12">
        <f t="shared" si="0"/>
        <v>140700</v>
      </c>
    </row>
    <row r="14" spans="1:4">
      <c r="A14" s="1" t="s">
        <v>8</v>
      </c>
      <c r="B14" s="71">
        <f>SUM(B7:B13)</f>
        <v>436950</v>
      </c>
      <c r="C14" s="71">
        <f>SUM(C7:C13)</f>
        <v>458797.5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B3:F10"/>
  <sheetViews>
    <sheetView workbookViewId="0">
      <selection activeCell="F3" sqref="F3"/>
    </sheetView>
  </sheetViews>
  <sheetFormatPr defaultRowHeight="15"/>
  <cols>
    <col min="3" max="3" width="11.77734375" bestFit="1" customWidth="1"/>
  </cols>
  <sheetData>
    <row r="3" spans="2:6">
      <c r="B3" s="69" t="s">
        <v>11</v>
      </c>
      <c r="C3" s="70">
        <v>49750</v>
      </c>
      <c r="E3" s="84" t="s">
        <v>34</v>
      </c>
      <c r="F3" t="e">
        <f>VLOOKUP(E3,"PriceTable",PRICE)</f>
        <v>#VALUE!</v>
      </c>
    </row>
    <row r="4" spans="2:6">
      <c r="B4" s="69" t="s">
        <v>12</v>
      </c>
      <c r="C4" s="70">
        <v>55500</v>
      </c>
      <c r="E4" s="84" t="s">
        <v>38</v>
      </c>
      <c r="F4">
        <f t="shared" ref="F4:F10" si="0">VLOOKUP(E4,PriceTable,2)</f>
        <v>54.99</v>
      </c>
    </row>
    <row r="5" spans="2:6">
      <c r="B5" s="69" t="s">
        <v>13</v>
      </c>
      <c r="C5" s="83" t="s">
        <v>62</v>
      </c>
      <c r="E5" s="84" t="s">
        <v>40</v>
      </c>
      <c r="F5">
        <f t="shared" si="0"/>
        <v>99.99</v>
      </c>
    </row>
    <row r="6" spans="2:6">
      <c r="B6" s="69" t="s">
        <v>14</v>
      </c>
      <c r="C6" s="70">
        <v>83750</v>
      </c>
      <c r="E6" s="84" t="s">
        <v>43</v>
      </c>
      <c r="F6">
        <f t="shared" si="0"/>
        <v>44.99</v>
      </c>
    </row>
    <row r="7" spans="2:6">
      <c r="E7" s="84" t="s">
        <v>34</v>
      </c>
      <c r="F7">
        <f t="shared" si="0"/>
        <v>169.99</v>
      </c>
    </row>
    <row r="8" spans="2:6">
      <c r="C8" s="71" t="e">
        <f>C3+C4+C5+C6</f>
        <v>#VALUE!</v>
      </c>
      <c r="E8" s="84" t="s">
        <v>41</v>
      </c>
      <c r="F8">
        <f t="shared" si="0"/>
        <v>125.99</v>
      </c>
    </row>
    <row r="9" spans="2:6">
      <c r="E9" s="84" t="s">
        <v>45</v>
      </c>
      <c r="F9">
        <f t="shared" si="0"/>
        <v>33.979999999999997</v>
      </c>
    </row>
    <row r="10" spans="2:6">
      <c r="E10" s="84" t="s">
        <v>47</v>
      </c>
      <c r="F10">
        <f t="shared" si="0"/>
        <v>63.99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#DIV0!</vt:lpstr>
      <vt:lpstr>#NA</vt:lpstr>
      <vt:lpstr>#NAME</vt:lpstr>
      <vt:lpstr>#REF</vt:lpstr>
      <vt:lpstr>#VALUE</vt:lpstr>
      <vt:lpstr>Freight</vt:lpstr>
      <vt:lpstr>PriceTable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P.T.S.</dc:creator>
  <cp:lastModifiedBy>YolandeE</cp:lastModifiedBy>
  <cp:lastPrinted>2001-02-24T10:28:15Z</cp:lastPrinted>
  <dcterms:created xsi:type="dcterms:W3CDTF">1997-01-21T17:56:53Z</dcterms:created>
  <dcterms:modified xsi:type="dcterms:W3CDTF">2009-04-22T02:30:34Z</dcterms:modified>
</cp:coreProperties>
</file>